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157" i="1" l="1"/>
  <c r="B62" i="1" l="1"/>
  <c r="B49" i="1"/>
  <c r="B50" i="1"/>
  <c r="B198" i="1" l="1"/>
  <c r="B131" i="1" l="1"/>
  <c r="B47" i="1" l="1"/>
  <c r="B48" i="1"/>
  <c r="B51" i="1"/>
  <c r="B66" i="1" l="1"/>
  <c r="B65" i="1"/>
  <c r="B191" i="1" l="1"/>
  <c r="B42" i="1" l="1"/>
  <c r="B187" i="1" l="1"/>
  <c r="B36" i="1" l="1"/>
  <c r="B178" i="1" l="1"/>
  <c r="B135" i="1" l="1"/>
  <c r="B169" i="1" l="1"/>
  <c r="B156" i="1" s="1"/>
  <c r="B64" i="1" l="1"/>
  <c r="B40" i="1"/>
  <c r="B140" i="1" l="1"/>
  <c r="B17" i="1" l="1"/>
  <c r="B90" i="1" l="1"/>
  <c r="B75" i="1"/>
  <c r="B68" i="1"/>
  <c r="B61" i="1"/>
  <c r="B55" i="1"/>
  <c r="B39" i="1" s="1"/>
  <c r="B83" i="1" l="1"/>
  <c r="B71" i="1"/>
  <c r="B11" i="1" l="1"/>
  <c r="B10" i="1" l="1"/>
  <c r="B9" i="1" s="1"/>
  <c r="B86" i="1" l="1"/>
</calcChain>
</file>

<file path=xl/sharedStrings.xml><?xml version="1.0" encoding="utf-8"?>
<sst xmlns="http://schemas.openxmlformats.org/spreadsheetml/2006/main" count="189" uniqueCount="178">
  <si>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</si>
  <si>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</si>
  <si>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</si>
  <si>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</si>
  <si>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</si>
  <si>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</si>
  <si>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</si>
  <si>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</si>
  <si>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</si>
  <si>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</si>
  <si>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</si>
  <si>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</si>
  <si>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</si>
  <si>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</si>
  <si>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</si>
  <si>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</si>
  <si>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</si>
  <si>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</si>
  <si>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</si>
  <si>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</si>
  <si>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</si>
  <si>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</si>
  <si>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</si>
  <si>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</si>
  <si>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</si>
  <si>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</si>
  <si>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</si>
  <si>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</si>
  <si>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</si>
  <si>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</si>
  <si>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</si>
  <si>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</si>
  <si>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</si>
  <si>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</si>
  <si>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</si>
  <si>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</si>
  <si>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</si>
  <si>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</si>
  <si>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</si>
  <si>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</si>
  <si>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</si>
  <si>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</si>
  <si>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</si>
  <si>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</si>
  <si>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</si>
  <si>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</si>
  <si>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</si>
  <si>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</si>
  <si>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</si>
  <si>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</si>
  <si>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</si>
  <si>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</si>
  <si>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</si>
  <si>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</si>
  <si>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</si>
  <si>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</si>
  <si>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</si>
  <si>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</si>
  <si>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</si>
  <si>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</si>
  <si>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</si>
  <si>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</si>
  <si>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</si>
  <si>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</si>
  <si>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</si>
  <si>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</si>
  <si>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</si>
  <si>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</si>
  <si>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</si>
  <si>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</si>
  <si>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</si>
  <si>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</si>
  <si>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</si>
  <si>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</si>
  <si>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</si>
  <si>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</si>
  <si>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</si>
  <si>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</si>
  <si>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</si>
  <si>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</si>
  <si>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</si>
  <si>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</si>
  <si>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</si>
  <si>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</si>
  <si>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</si>
  <si>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</si>
  <si>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</si>
  <si>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</si>
  <si>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</si>
  <si>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</si>
  <si>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</si>
  <si>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</si>
  <si>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</si>
  <si>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</si>
  <si>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</si>
  <si>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</si>
  <si>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</si>
  <si>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</si>
  <si>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</si>
  <si>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</si>
  <si>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</si>
  <si>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</si>
  <si>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</si>
  <si>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</si>
  <si>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</si>
  <si>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</si>
  <si>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</si>
  <si>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</si>
  <si>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</si>
  <si>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</si>
  <si>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</si>
  <si>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</si>
  <si>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</si>
  <si>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</si>
  <si>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</si>
  <si>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</si>
  <si>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</si>
  <si>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</si>
  <si>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</si>
  <si>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</si>
  <si>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</si>
  <si>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</si>
  <si>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</si>
  <si>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</si>
  <si>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</si>
  <si>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</si>
  <si>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</si>
  <si>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</si>
  <si>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</si>
  <si>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</si>
  <si>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</si>
  <si>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</si>
  <si>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</si>
  <si>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</si>
  <si>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</si>
  <si>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</si>
  <si>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</si>
  <si>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</si>
  <si>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</si>
  <si>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Toidu espordivõimaluste edendamise toetus</t>
  </si>
  <si>
    <t>-välisriigis või rahvusvahelisel virtuaalselt toimuval messil osalemise korraldamine</t>
  </si>
  <si>
    <t>-põllumajandustoote ja sellest töödeldud toote teavituskampaania korraldamine</t>
  </si>
  <si>
    <t>-välisriigis või rahvusvahelise virtuaalselt toimuva turundusürituse korraldamine</t>
  </si>
  <si>
    <t>-välisriigis või rahvusvahelise virtuaalselt toimuva messi külastamine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</si>
  <si>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</si>
  <si>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</si>
  <si>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</si>
  <si>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</si>
  <si>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COVID-19 puhangust tingitud erakorraline toetus põllumajandustootjale</t>
  </si>
  <si>
    <t>- köögiviljakasvatus</t>
  </si>
  <si>
    <t>- kartulikasvatus</t>
  </si>
  <si>
    <t>- maasikakasvatus</t>
  </si>
  <si>
    <t>piimatõugu lehma kasvatus</t>
  </si>
  <si>
    <t>seakasvatus</t>
  </si>
  <si>
    <t>lamba- ja kitsekasvatus</t>
  </si>
  <si>
    <t>aiandus</t>
  </si>
  <si>
    <t>vutikasvatus</t>
  </si>
  <si>
    <t>COVID-19 puhangust tingitud erakorraline toetus kalapüügitoodete töötlemisega tegelevale ettevõtjale</t>
  </si>
  <si>
    <t>EMKF 2.2.1 Tootmisega seotud investeeringud vesiviljelusse</t>
  </si>
  <si>
    <t>Ute ja kitse kasvatamise otsetoetus</t>
  </si>
  <si>
    <t>COVID-19 puhangust tingitud erakorraline toetus piima- ja sealihatootjale</t>
  </si>
  <si>
    <t>- piimatõugu lehma kasvatus</t>
  </si>
  <si>
    <t>- seakasvatus</t>
  </si>
  <si>
    <t>Määramiste eelarve 2022
 (eur)</t>
  </si>
  <si>
    <t>2022. aastal avanevate toetusmeetmete määramiste eelarved</t>
  </si>
  <si>
    <t>- põllumajanduslikku müügitulu omavad Maaeluministeeriumi valitsemisala asutused</t>
  </si>
  <si>
    <t>Põllumajandussektori erakorraline kohandamistoetus</t>
  </si>
  <si>
    <t>Erakorralised toetused</t>
  </si>
  <si>
    <t>Põllumajandussektori erakorraline riigiabi</t>
  </si>
  <si>
    <t>- veiseliha tootmine</t>
  </si>
  <si>
    <t>-  broilerikasvatus, munakanakasvatus, vutikasvatus</t>
  </si>
  <si>
    <t>- avamaaköögivilja, maasika- ja kartulikasvatus ning köetavas kasvuhoones köögivilja-, köögivilja- ja maitsetaime, maasika- ja lillekasvatus</t>
  </si>
  <si>
    <t>- sealihatootmine</t>
  </si>
  <si>
    <t>- lamba- ja kitsekasvatus</t>
  </si>
  <si>
    <t>Haridusasutuses mahepõllumajandusliku toidu ja mahepõllumajanduslikke koostisosi sisaldava toidu pakkumise toetus</t>
  </si>
  <si>
    <t>19. Toetus LEADERi kohalikule arengule (CLLD – kogukonna juhitud kohalik areng)</t>
  </si>
  <si>
    <t xml:space="preserve"> - energia varustuskindluse tagamiseks tehtavad investeeringud</t>
  </si>
  <si>
    <t>Andmed koondas: PRIA eelarve-ja analüüsiosakond,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</si>
</sst>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3" fillId="0" borderId="1" xfId="0" quotePrefix="1" applyFont="1" applyFill="1" applyBorder="1" applyAlignment="1">
      <alignment horizontal="right" wrapText="1"/>
    </xf>
    <xf numFmtId="3" fontId="25" fillId="0" borderId="1" xfId="0" applyNumberFormat="1" applyFont="1" applyFill="1" applyBorder="1"/>
    <xf numFmtId="0" fontId="21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0" fontId="26" fillId="0" borderId="1" xfId="0" quotePrefix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showGridLines="0" tabSelected="1" zoomScaleNormal="100" workbookViewId="0"/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1" t="s">
        <v>177</v>
      </c>
    </row>
    <row r="5" spans="1:2" ht="21" x14ac:dyDescent="0.5">
      <c r="A5" s="1" t="s">
        <v>164</v>
      </c>
    </row>
    <row r="7" spans="1:2" s="23" customFormat="1" x14ac:dyDescent="0.35"/>
    <row r="8" spans="1:2" s="23" customFormat="1" ht="29" x14ac:dyDescent="0.35">
      <c r="A8" s="15" t="s">
        <v>18</v>
      </c>
      <c r="B8" s="15" t="s">
        <v>163</v>
      </c>
    </row>
    <row r="9" spans="1:2" s="23" customFormat="1" x14ac:dyDescent="0.35">
      <c r="A9" s="39" t="s">
        <v>19</v>
      </c>
      <c r="B9" s="37">
        <f>B10+B34+B33</f>
        <v>2300000</v>
      </c>
    </row>
    <row r="10" spans="1:2" s="23" customFormat="1" ht="26.5" hidden="1" x14ac:dyDescent="0.35">
      <c r="A10" s="26" t="s">
        <v>20</v>
      </c>
      <c r="B10" s="27">
        <f>B11+B17</f>
        <v>0</v>
      </c>
    </row>
    <row r="11" spans="1:2" s="23" customFormat="1" hidden="1" x14ac:dyDescent="0.35">
      <c r="A11" s="28" t="s">
        <v>21</v>
      </c>
      <c r="B11" s="29">
        <f>SUM(B12:B16)</f>
        <v>0</v>
      </c>
    </row>
    <row r="12" spans="1:2" s="23" customFormat="1" hidden="1" x14ac:dyDescent="0.35">
      <c r="A12" s="42" t="s">
        <v>22</v>
      </c>
      <c r="B12" s="30"/>
    </row>
    <row r="13" spans="1:2" s="23" customFormat="1" hidden="1" x14ac:dyDescent="0.35">
      <c r="A13" s="42" t="s">
        <v>23</v>
      </c>
      <c r="B13" s="30"/>
    </row>
    <row r="14" spans="1:2" s="23" customFormat="1" hidden="1" x14ac:dyDescent="0.35">
      <c r="A14" s="42" t="s">
        <v>24</v>
      </c>
      <c r="B14" s="30"/>
    </row>
    <row r="15" spans="1:2" s="23" customFormat="1" hidden="1" x14ac:dyDescent="0.35">
      <c r="A15" s="42" t="s">
        <v>25</v>
      </c>
      <c r="B15" s="30"/>
    </row>
    <row r="16" spans="1:2" s="23" customFormat="1" hidden="1" x14ac:dyDescent="0.35">
      <c r="A16" s="42" t="s">
        <v>26</v>
      </c>
      <c r="B16" s="30"/>
    </row>
    <row r="17" spans="1:2" s="23" customFormat="1" hidden="1" x14ac:dyDescent="0.35">
      <c r="A17" s="28" t="s">
        <v>27</v>
      </c>
      <c r="B17" s="29">
        <f>SUM(B18:B32)</f>
        <v>0</v>
      </c>
    </row>
    <row r="18" spans="1:2" s="23" customFormat="1" hidden="1" x14ac:dyDescent="0.35">
      <c r="A18" s="42" t="s">
        <v>28</v>
      </c>
      <c r="B18" s="30"/>
    </row>
    <row r="19" spans="1:2" s="23" customFormat="1" hidden="1" x14ac:dyDescent="0.35">
      <c r="A19" s="42" t="s">
        <v>29</v>
      </c>
      <c r="B19" s="30"/>
    </row>
    <row r="20" spans="1:2" s="23" customFormat="1" hidden="1" x14ac:dyDescent="0.35">
      <c r="A20" s="42" t="s">
        <v>30</v>
      </c>
      <c r="B20" s="30"/>
    </row>
    <row r="21" spans="1:2" s="23" customFormat="1" hidden="1" x14ac:dyDescent="0.35">
      <c r="A21" s="42" t="s">
        <v>31</v>
      </c>
      <c r="B21" s="30"/>
    </row>
    <row r="22" spans="1:2" s="23" customFormat="1" hidden="1" x14ac:dyDescent="0.35">
      <c r="A22" s="42" t="s">
        <v>32</v>
      </c>
      <c r="B22" s="30"/>
    </row>
    <row r="23" spans="1:2" s="23" customFormat="1" hidden="1" x14ac:dyDescent="0.35">
      <c r="A23" s="42" t="s">
        <v>33</v>
      </c>
      <c r="B23" s="30"/>
    </row>
    <row r="24" spans="1:2" s="23" customFormat="1" hidden="1" x14ac:dyDescent="0.35">
      <c r="A24" s="42" t="s">
        <v>34</v>
      </c>
      <c r="B24" s="30"/>
    </row>
    <row r="25" spans="1:2" s="23" customFormat="1" hidden="1" x14ac:dyDescent="0.35">
      <c r="A25" s="42" t="s">
        <v>35</v>
      </c>
      <c r="B25" s="30"/>
    </row>
    <row r="26" spans="1:2" s="23" customFormat="1" hidden="1" x14ac:dyDescent="0.35">
      <c r="A26" s="42" t="s">
        <v>36</v>
      </c>
      <c r="B26" s="30"/>
    </row>
    <row r="27" spans="1:2" s="23" customFormat="1" hidden="1" x14ac:dyDescent="0.35">
      <c r="A27" s="42" t="s">
        <v>37</v>
      </c>
      <c r="B27" s="30"/>
    </row>
    <row r="28" spans="1:2" s="23" customFormat="1" hidden="1" x14ac:dyDescent="0.35">
      <c r="A28" s="42" t="s">
        <v>38</v>
      </c>
      <c r="B28" s="30"/>
    </row>
    <row r="29" spans="1:2" s="23" customFormat="1" hidden="1" x14ac:dyDescent="0.35">
      <c r="A29" s="42" t="s">
        <v>39</v>
      </c>
      <c r="B29" s="30"/>
    </row>
    <row r="30" spans="1:2" s="23" customFormat="1" hidden="1" x14ac:dyDescent="0.35">
      <c r="A30" s="42" t="s">
        <v>40</v>
      </c>
      <c r="B30" s="30"/>
    </row>
    <row r="31" spans="1:2" s="23" customFormat="1" hidden="1" x14ac:dyDescent="0.35">
      <c r="A31" s="42" t="s">
        <v>41</v>
      </c>
      <c r="B31" s="31"/>
    </row>
    <row r="32" spans="1:2" s="23" customFormat="1" hidden="1" x14ac:dyDescent="0.35">
      <c r="A32" s="42" t="s">
        <v>42</v>
      </c>
      <c r="B32" s="31"/>
    </row>
    <row r="33" spans="1:2" s="23" customFormat="1" x14ac:dyDescent="0.35">
      <c r="A33" s="32" t="s">
        <v>43</v>
      </c>
      <c r="B33" s="33">
        <v>1700000</v>
      </c>
    </row>
    <row r="34" spans="1:2" s="23" customFormat="1" x14ac:dyDescent="0.35">
      <c r="A34" s="32" t="s">
        <v>145</v>
      </c>
      <c r="B34" s="33">
        <v>600000</v>
      </c>
    </row>
    <row r="35" spans="1:2" s="23" customFormat="1" x14ac:dyDescent="0.35">
      <c r="A35" s="39" t="s">
        <v>44</v>
      </c>
      <c r="B35" s="37">
        <v>100000</v>
      </c>
    </row>
    <row r="36" spans="1:2" s="23" customFormat="1" x14ac:dyDescent="0.35">
      <c r="A36" s="39" t="s">
        <v>45</v>
      </c>
      <c r="B36" s="37">
        <f>SUM(B37:B38)</f>
        <v>628800</v>
      </c>
    </row>
    <row r="37" spans="1:2" s="23" customFormat="1" x14ac:dyDescent="0.35">
      <c r="A37" s="43" t="s">
        <v>46</v>
      </c>
      <c r="B37" s="2">
        <v>58800</v>
      </c>
    </row>
    <row r="38" spans="1:2" s="23" customFormat="1" ht="29" x14ac:dyDescent="0.35">
      <c r="A38" s="43" t="s">
        <v>84</v>
      </c>
      <c r="B38" s="76">
        <v>570000</v>
      </c>
    </row>
    <row r="39" spans="1:2" s="23" customFormat="1" x14ac:dyDescent="0.35">
      <c r="A39" s="39" t="s">
        <v>47</v>
      </c>
      <c r="B39" s="37">
        <f>B40+B47+B55</f>
        <v>68736358</v>
      </c>
    </row>
    <row r="40" spans="1:2" s="23" customFormat="1" x14ac:dyDescent="0.35">
      <c r="A40" s="32" t="s">
        <v>88</v>
      </c>
      <c r="B40" s="34">
        <f>SUM(B41:B46)</f>
        <v>31910941</v>
      </c>
    </row>
    <row r="41" spans="1:2" s="23" customFormat="1" x14ac:dyDescent="0.35">
      <c r="A41" s="42" t="s">
        <v>165</v>
      </c>
      <c r="B41" s="35">
        <v>1500000</v>
      </c>
    </row>
    <row r="42" spans="1:2" s="23" customFormat="1" x14ac:dyDescent="0.35">
      <c r="A42" s="42" t="s">
        <v>48</v>
      </c>
      <c r="B42" s="35">
        <f>7500000+5410941</f>
        <v>12910941</v>
      </c>
    </row>
    <row r="43" spans="1:2" s="23" customFormat="1" x14ac:dyDescent="0.35">
      <c r="A43" s="42" t="s">
        <v>49</v>
      </c>
      <c r="B43" s="35">
        <v>7500000</v>
      </c>
    </row>
    <row r="44" spans="1:2" s="23" customFormat="1" x14ac:dyDescent="0.35">
      <c r="A44" s="42" t="s">
        <v>50</v>
      </c>
      <c r="B44" s="35">
        <v>5000000</v>
      </c>
    </row>
    <row r="45" spans="1:2" s="23" customFormat="1" x14ac:dyDescent="0.35">
      <c r="A45" s="42" t="s">
        <v>51</v>
      </c>
      <c r="B45" s="35">
        <v>5000000</v>
      </c>
    </row>
    <row r="46" spans="1:2" s="23" customFormat="1" hidden="1" x14ac:dyDescent="0.35">
      <c r="A46" s="42" t="s">
        <v>146</v>
      </c>
      <c r="B46" s="35"/>
    </row>
    <row r="47" spans="1:2" s="23" customFormat="1" x14ac:dyDescent="0.35">
      <c r="A47" s="64" t="s">
        <v>52</v>
      </c>
      <c r="B47" s="65">
        <f>SUM(B48:B51)</f>
        <v>26100417</v>
      </c>
    </row>
    <row r="48" spans="1:2" s="23" customFormat="1" x14ac:dyDescent="0.35">
      <c r="A48" s="62" t="s">
        <v>53</v>
      </c>
      <c r="B48" s="63">
        <f>4000000+775817</f>
        <v>4775817</v>
      </c>
    </row>
    <row r="49" spans="1:2" s="23" customFormat="1" x14ac:dyDescent="0.35">
      <c r="A49" s="62" t="s">
        <v>54</v>
      </c>
      <c r="B49" s="63">
        <f>4000000+412000</f>
        <v>4412000</v>
      </c>
    </row>
    <row r="50" spans="1:2" s="23" customFormat="1" x14ac:dyDescent="0.35">
      <c r="A50" s="62" t="s">
        <v>147</v>
      </c>
      <c r="B50" s="63">
        <f>3000000+52600</f>
        <v>3052600</v>
      </c>
    </row>
    <row r="51" spans="1:2" s="23" customFormat="1" x14ac:dyDescent="0.35">
      <c r="A51" s="62" t="s">
        <v>176</v>
      </c>
      <c r="B51" s="63">
        <f>SUM(B52:B53)</f>
        <v>13860000</v>
      </c>
    </row>
    <row r="52" spans="1:2" s="23" customFormat="1" x14ac:dyDescent="0.35">
      <c r="A52" s="78" t="s">
        <v>53</v>
      </c>
      <c r="B52" s="79">
        <v>6930000</v>
      </c>
    </row>
    <row r="53" spans="1:2" s="23" customFormat="1" x14ac:dyDescent="0.35">
      <c r="A53" s="78" t="s">
        <v>54</v>
      </c>
      <c r="B53" s="79">
        <v>6930000</v>
      </c>
    </row>
    <row r="54" spans="1:2" s="23" customFormat="1" hidden="1" x14ac:dyDescent="0.35">
      <c r="A54" s="62" t="s">
        <v>146</v>
      </c>
      <c r="B54" s="63"/>
    </row>
    <row r="55" spans="1:2" s="23" customFormat="1" x14ac:dyDescent="0.35">
      <c r="A55" s="64" t="s">
        <v>55</v>
      </c>
      <c r="B55" s="65">
        <f>SUM(B56:B59)</f>
        <v>10725000</v>
      </c>
    </row>
    <row r="56" spans="1:2" s="23" customFormat="1" x14ac:dyDescent="0.35">
      <c r="A56" s="42" t="s">
        <v>56</v>
      </c>
      <c r="B56" s="35">
        <f>2500000+85000</f>
        <v>2585000</v>
      </c>
    </row>
    <row r="57" spans="1:2" s="23" customFormat="1" x14ac:dyDescent="0.35">
      <c r="A57" s="42" t="s">
        <v>57</v>
      </c>
      <c r="B57" s="35">
        <v>3740000</v>
      </c>
    </row>
    <row r="58" spans="1:2" s="23" customFormat="1" x14ac:dyDescent="0.35">
      <c r="A58" s="42" t="s">
        <v>85</v>
      </c>
      <c r="B58" s="36">
        <v>4000000</v>
      </c>
    </row>
    <row r="59" spans="1:2" s="23" customFormat="1" x14ac:dyDescent="0.35">
      <c r="A59" s="42" t="s">
        <v>86</v>
      </c>
      <c r="B59" s="36">
        <v>400000</v>
      </c>
    </row>
    <row r="60" spans="1:2" s="23" customFormat="1" ht="29" x14ac:dyDescent="0.35">
      <c r="A60" s="55" t="s">
        <v>133</v>
      </c>
      <c r="B60" s="37">
        <v>980000</v>
      </c>
    </row>
    <row r="61" spans="1:2" s="23" customFormat="1" x14ac:dyDescent="0.35">
      <c r="A61" s="39" t="s">
        <v>58</v>
      </c>
      <c r="B61" s="37">
        <f>SUM(B62:B64)</f>
        <v>27924000</v>
      </c>
    </row>
    <row r="62" spans="1:2" s="23" customFormat="1" x14ac:dyDescent="0.35">
      <c r="A62" s="66" t="s">
        <v>110</v>
      </c>
      <c r="B62" s="65">
        <f>4140000+1560000</f>
        <v>5700000</v>
      </c>
    </row>
    <row r="63" spans="1:2" s="23" customFormat="1" x14ac:dyDescent="0.35">
      <c r="A63" s="66" t="s">
        <v>59</v>
      </c>
      <c r="B63" s="65">
        <v>3000000</v>
      </c>
    </row>
    <row r="64" spans="1:2" s="23" customFormat="1" ht="14" customHeight="1" x14ac:dyDescent="0.35">
      <c r="A64" s="47" t="s">
        <v>111</v>
      </c>
      <c r="B64" s="65">
        <f>SUM(B65:B67)</f>
        <v>19224000</v>
      </c>
    </row>
    <row r="65" spans="1:2" s="23" customFormat="1" x14ac:dyDescent="0.35">
      <c r="A65" s="56" t="s">
        <v>60</v>
      </c>
      <c r="B65" s="35">
        <f>7024000+665600</f>
        <v>7689600</v>
      </c>
    </row>
    <row r="66" spans="1:2" s="23" customFormat="1" x14ac:dyDescent="0.35">
      <c r="A66" s="56" t="s">
        <v>61</v>
      </c>
      <c r="B66" s="35">
        <f>10536000+998400</f>
        <v>11534400</v>
      </c>
    </row>
    <row r="67" spans="1:2" s="23" customFormat="1" hidden="1" x14ac:dyDescent="0.35">
      <c r="A67" s="62" t="s">
        <v>146</v>
      </c>
      <c r="B67" s="35"/>
    </row>
    <row r="68" spans="1:2" s="23" customFormat="1" x14ac:dyDescent="0.35">
      <c r="A68" s="39" t="s">
        <v>62</v>
      </c>
      <c r="B68" s="37">
        <f>SUM(B69:B70)</f>
        <v>2630700</v>
      </c>
    </row>
    <row r="69" spans="1:2" s="23" customFormat="1" x14ac:dyDescent="0.35">
      <c r="A69" s="60" t="s">
        <v>112</v>
      </c>
      <c r="B69" s="61">
        <v>426000</v>
      </c>
    </row>
    <row r="70" spans="1:2" s="23" customFormat="1" x14ac:dyDescent="0.35">
      <c r="A70" s="60" t="s">
        <v>113</v>
      </c>
      <c r="B70" s="61">
        <v>2204700</v>
      </c>
    </row>
    <row r="71" spans="1:2" s="23" customFormat="1" x14ac:dyDescent="0.35">
      <c r="A71" s="39" t="s">
        <v>63</v>
      </c>
      <c r="B71" s="37">
        <f>SUM(B72:B74)</f>
        <v>10000</v>
      </c>
    </row>
    <row r="72" spans="1:2" s="23" customFormat="1" x14ac:dyDescent="0.35">
      <c r="A72" s="42" t="s">
        <v>64</v>
      </c>
      <c r="B72" s="35">
        <v>10000</v>
      </c>
    </row>
    <row r="73" spans="1:2" s="23" customFormat="1" hidden="1" x14ac:dyDescent="0.35">
      <c r="A73" s="42" t="s">
        <v>65</v>
      </c>
      <c r="B73" s="35"/>
    </row>
    <row r="74" spans="1:2" s="23" customFormat="1" hidden="1" x14ac:dyDescent="0.35">
      <c r="A74" s="42" t="s">
        <v>66</v>
      </c>
      <c r="B74" s="35"/>
    </row>
    <row r="75" spans="1:2" s="23" customFormat="1" x14ac:dyDescent="0.35">
      <c r="A75" s="39" t="s">
        <v>67</v>
      </c>
      <c r="B75" s="37">
        <f>SUM(B76:B82)</f>
        <v>33521250</v>
      </c>
    </row>
    <row r="76" spans="1:2" s="23" customFormat="1" x14ac:dyDescent="0.35">
      <c r="A76" s="57" t="s">
        <v>68</v>
      </c>
      <c r="B76" s="59">
        <v>24405000</v>
      </c>
    </row>
    <row r="77" spans="1:2" s="23" customFormat="1" x14ac:dyDescent="0.35">
      <c r="A77" s="57" t="s">
        <v>87</v>
      </c>
      <c r="B77" s="59">
        <v>65000</v>
      </c>
    </row>
    <row r="78" spans="1:2" s="23" customFormat="1" x14ac:dyDescent="0.35">
      <c r="A78" s="57" t="s">
        <v>69</v>
      </c>
      <c r="B78" s="59">
        <v>650000</v>
      </c>
    </row>
    <row r="79" spans="1:2" s="23" customFormat="1" x14ac:dyDescent="0.35">
      <c r="A79" s="57" t="s">
        <v>70</v>
      </c>
      <c r="B79" s="59">
        <v>400000</v>
      </c>
    </row>
    <row r="80" spans="1:2" s="23" customFormat="1" x14ac:dyDescent="0.35">
      <c r="A80" s="57" t="s">
        <v>71</v>
      </c>
      <c r="B80" s="59">
        <v>101250</v>
      </c>
    </row>
    <row r="81" spans="1:3" s="23" customFormat="1" x14ac:dyDescent="0.35">
      <c r="A81" s="57" t="s">
        <v>72</v>
      </c>
      <c r="B81" s="59">
        <v>1200000</v>
      </c>
    </row>
    <row r="82" spans="1:3" s="23" customFormat="1" x14ac:dyDescent="0.35">
      <c r="A82" s="57" t="s">
        <v>73</v>
      </c>
      <c r="B82" s="59">
        <v>6700000</v>
      </c>
    </row>
    <row r="83" spans="1:3" s="23" customFormat="1" x14ac:dyDescent="0.35">
      <c r="A83" s="39" t="s">
        <v>74</v>
      </c>
      <c r="B83" s="37">
        <f>SUM(B84:B85)</f>
        <v>23500000</v>
      </c>
    </row>
    <row r="84" spans="1:3" s="23" customFormat="1" x14ac:dyDescent="0.35">
      <c r="A84" s="57" t="s">
        <v>75</v>
      </c>
      <c r="B84" s="58">
        <v>1000000</v>
      </c>
    </row>
    <row r="85" spans="1:3" s="23" customFormat="1" x14ac:dyDescent="0.35">
      <c r="A85" s="57" t="s">
        <v>76</v>
      </c>
      <c r="B85" s="58">
        <v>22500000</v>
      </c>
    </row>
    <row r="86" spans="1:3" s="23" customFormat="1" x14ac:dyDescent="0.35">
      <c r="A86" s="39" t="s">
        <v>77</v>
      </c>
      <c r="B86" s="37">
        <f>SUM(B87:B88)</f>
        <v>5645000</v>
      </c>
    </row>
    <row r="87" spans="1:3" s="23" customFormat="1" x14ac:dyDescent="0.35">
      <c r="A87" s="57" t="s">
        <v>78</v>
      </c>
      <c r="B87" s="58">
        <v>630000</v>
      </c>
    </row>
    <row r="88" spans="1:3" s="23" customFormat="1" x14ac:dyDescent="0.35">
      <c r="A88" s="57" t="s">
        <v>79</v>
      </c>
      <c r="B88" s="58">
        <v>5015000</v>
      </c>
    </row>
    <row r="89" spans="1:3" s="23" customFormat="1" x14ac:dyDescent="0.35">
      <c r="A89" s="38" t="s">
        <v>80</v>
      </c>
      <c r="B89" s="37">
        <v>7000000</v>
      </c>
    </row>
    <row r="90" spans="1:3" s="23" customFormat="1" x14ac:dyDescent="0.35">
      <c r="A90" s="38" t="s">
        <v>81</v>
      </c>
      <c r="B90" s="37">
        <f>SUM(B91:B92)</f>
        <v>2000000</v>
      </c>
      <c r="C90" s="40"/>
    </row>
    <row r="91" spans="1:3" s="23" customFormat="1" hidden="1" x14ac:dyDescent="0.35">
      <c r="A91" s="57" t="s">
        <v>114</v>
      </c>
      <c r="B91" s="58"/>
    </row>
    <row r="92" spans="1:3" s="23" customFormat="1" x14ac:dyDescent="0.35">
      <c r="A92" s="57" t="s">
        <v>82</v>
      </c>
      <c r="B92" s="58">
        <v>2000000</v>
      </c>
    </row>
    <row r="93" spans="1:3" s="23" customFormat="1" x14ac:dyDescent="0.35">
      <c r="A93" s="38" t="s">
        <v>115</v>
      </c>
      <c r="B93" s="37">
        <v>1000000</v>
      </c>
    </row>
    <row r="94" spans="1:3" s="23" customFormat="1" x14ac:dyDescent="0.35">
      <c r="A94" s="38" t="s">
        <v>175</v>
      </c>
      <c r="B94" s="37">
        <v>1821000</v>
      </c>
    </row>
    <row r="95" spans="1:3" s="23" customFormat="1" x14ac:dyDescent="0.35">
      <c r="A95" s="38" t="s">
        <v>83</v>
      </c>
      <c r="B95" s="37">
        <v>9803227</v>
      </c>
    </row>
    <row r="96" spans="1:3" s="23" customFormat="1" x14ac:dyDescent="0.35"/>
    <row r="99" spans="1:7" ht="37.5" customHeight="1" x14ac:dyDescent="0.35">
      <c r="A99" s="14" t="s">
        <v>2</v>
      </c>
      <c r="B99" s="15" t="s">
        <v>163</v>
      </c>
      <c r="C99" s="19"/>
      <c r="G99" s="23"/>
    </row>
    <row r="100" spans="1:7" s="23" customFormat="1" hidden="1" x14ac:dyDescent="0.35">
      <c r="A100" s="49" t="s">
        <v>107</v>
      </c>
      <c r="B100" s="54"/>
    </row>
    <row r="101" spans="1:7" s="23" customFormat="1" hidden="1" x14ac:dyDescent="0.35">
      <c r="A101" s="49" t="s">
        <v>124</v>
      </c>
      <c r="B101" s="48"/>
    </row>
    <row r="102" spans="1:7" s="23" customFormat="1" hidden="1" x14ac:dyDescent="0.35">
      <c r="A102" s="49" t="s">
        <v>102</v>
      </c>
      <c r="B102" s="48"/>
    </row>
    <row r="103" spans="1:7" s="23" customFormat="1" hidden="1" x14ac:dyDescent="0.35">
      <c r="A103" s="49" t="s">
        <v>105</v>
      </c>
      <c r="B103" s="48"/>
    </row>
    <row r="104" spans="1:7" hidden="1" x14ac:dyDescent="0.35">
      <c r="A104" s="49" t="s">
        <v>93</v>
      </c>
      <c r="B104" s="48"/>
      <c r="C104" s="21"/>
    </row>
    <row r="105" spans="1:7" hidden="1" x14ac:dyDescent="0.35">
      <c r="A105" s="49" t="s">
        <v>96</v>
      </c>
      <c r="B105" s="48"/>
      <c r="C105" s="22"/>
    </row>
    <row r="106" spans="1:7" s="23" customFormat="1" hidden="1" x14ac:dyDescent="0.35">
      <c r="A106" s="49" t="s">
        <v>106</v>
      </c>
      <c r="B106" s="54"/>
      <c r="C106" s="22"/>
    </row>
    <row r="107" spans="1:7" s="23" customFormat="1" hidden="1" x14ac:dyDescent="0.35">
      <c r="A107" s="49" t="s">
        <v>125</v>
      </c>
      <c r="B107" s="54"/>
    </row>
    <row r="108" spans="1:7" x14ac:dyDescent="0.35">
      <c r="A108" s="49" t="s">
        <v>97</v>
      </c>
      <c r="B108" s="54">
        <v>650000</v>
      </c>
    </row>
    <row r="109" spans="1:7" s="23" customFormat="1" hidden="1" x14ac:dyDescent="0.35">
      <c r="A109" s="49" t="s">
        <v>158</v>
      </c>
      <c r="B109" s="54"/>
    </row>
    <row r="110" spans="1:7" s="23" customFormat="1" hidden="1" x14ac:dyDescent="0.35">
      <c r="A110" s="50" t="s">
        <v>130</v>
      </c>
      <c r="B110" s="54"/>
      <c r="C110" s="22"/>
    </row>
    <row r="111" spans="1:7" s="23" customFormat="1" hidden="1" x14ac:dyDescent="0.35">
      <c r="A111" s="50" t="s">
        <v>136</v>
      </c>
      <c r="B111" s="54"/>
      <c r="C111" s="22"/>
    </row>
    <row r="112" spans="1:7" s="23" customFormat="1" hidden="1" x14ac:dyDescent="0.35">
      <c r="A112" s="50" t="s">
        <v>132</v>
      </c>
      <c r="B112" s="54"/>
      <c r="C112" s="22"/>
    </row>
    <row r="113" spans="1:3" x14ac:dyDescent="0.35">
      <c r="A113" s="50" t="s">
        <v>92</v>
      </c>
      <c r="B113" s="54">
        <v>551179.14</v>
      </c>
      <c r="C113" s="22"/>
    </row>
    <row r="114" spans="1:3" s="23" customFormat="1" hidden="1" x14ac:dyDescent="0.35">
      <c r="A114" s="50" t="s">
        <v>138</v>
      </c>
      <c r="B114" s="54"/>
      <c r="C114" s="22"/>
    </row>
    <row r="115" spans="1:3" s="23" customFormat="1" ht="29" hidden="1" x14ac:dyDescent="0.35">
      <c r="A115" s="50" t="s">
        <v>101</v>
      </c>
      <c r="B115" s="54"/>
      <c r="C115" s="22"/>
    </row>
    <row r="116" spans="1:3" s="23" customFormat="1" x14ac:dyDescent="0.35">
      <c r="A116" s="49" t="s">
        <v>103</v>
      </c>
      <c r="B116" s="54">
        <v>37850</v>
      </c>
    </row>
    <row r="117" spans="1:3" s="23" customFormat="1" hidden="1" x14ac:dyDescent="0.35">
      <c r="A117" s="49" t="s">
        <v>104</v>
      </c>
      <c r="B117" s="54"/>
    </row>
    <row r="118" spans="1:3" s="23" customFormat="1" ht="15.5" customHeight="1" x14ac:dyDescent="0.35">
      <c r="A118" s="53" t="s">
        <v>109</v>
      </c>
      <c r="B118" s="54">
        <v>51174</v>
      </c>
      <c r="C118" s="22"/>
    </row>
    <row r="119" spans="1:3" s="23" customFormat="1" ht="14.5" customHeight="1" x14ac:dyDescent="0.35">
      <c r="A119" s="53" t="s">
        <v>95</v>
      </c>
      <c r="B119" s="54">
        <v>6876508</v>
      </c>
      <c r="C119" s="22"/>
    </row>
    <row r="120" spans="1:3" s="23" customFormat="1" ht="29" hidden="1" x14ac:dyDescent="0.35">
      <c r="A120" s="53" t="s">
        <v>135</v>
      </c>
      <c r="B120" s="54"/>
      <c r="C120" s="22"/>
    </row>
    <row r="121" spans="1:3" s="23" customFormat="1" x14ac:dyDescent="0.35">
      <c r="A121" s="49" t="s">
        <v>94</v>
      </c>
      <c r="B121" s="54">
        <v>800000</v>
      </c>
      <c r="C121" s="16"/>
    </row>
    <row r="122" spans="1:3" hidden="1" x14ac:dyDescent="0.35">
      <c r="A122" s="49" t="s">
        <v>126</v>
      </c>
      <c r="B122" s="54"/>
      <c r="C122" s="16"/>
    </row>
    <row r="123" spans="1:3" s="23" customFormat="1" hidden="1" x14ac:dyDescent="0.35">
      <c r="A123" s="49" t="s">
        <v>108</v>
      </c>
      <c r="B123" s="54"/>
      <c r="C123" s="16"/>
    </row>
    <row r="124" spans="1:3" s="5" customFormat="1" x14ac:dyDescent="0.35">
      <c r="A124" s="50" t="s">
        <v>91</v>
      </c>
      <c r="B124" s="54">
        <v>334616</v>
      </c>
      <c r="C124" s="17"/>
    </row>
    <row r="125" spans="1:3" s="5" customFormat="1" hidden="1" x14ac:dyDescent="0.35">
      <c r="A125" s="51" t="s">
        <v>90</v>
      </c>
      <c r="B125" s="48"/>
      <c r="C125" s="17"/>
    </row>
    <row r="126" spans="1:3" s="5" customFormat="1" hidden="1" x14ac:dyDescent="0.35">
      <c r="A126" s="51" t="s">
        <v>131</v>
      </c>
      <c r="B126" s="48"/>
      <c r="C126" s="17"/>
    </row>
    <row r="127" spans="1:3" x14ac:dyDescent="0.35">
      <c r="A127" s="4"/>
      <c r="B127" s="9"/>
    </row>
    <row r="128" spans="1:3" x14ac:dyDescent="0.35">
      <c r="A128" s="4"/>
      <c r="B128" s="9"/>
    </row>
    <row r="129" spans="1:2" x14ac:dyDescent="0.35">
      <c r="A129" s="4"/>
      <c r="B129" s="9"/>
    </row>
    <row r="130" spans="1:2" ht="29" x14ac:dyDescent="0.35">
      <c r="A130" s="14" t="s">
        <v>89</v>
      </c>
      <c r="B130" s="15" t="s">
        <v>163</v>
      </c>
    </row>
    <row r="131" spans="1:2" s="23" customFormat="1" x14ac:dyDescent="0.35">
      <c r="A131" s="24" t="s">
        <v>89</v>
      </c>
      <c r="B131" s="3">
        <f>SUM(B132:B135)</f>
        <v>193575715</v>
      </c>
    </row>
    <row r="132" spans="1:2" s="23" customFormat="1" x14ac:dyDescent="0.35">
      <c r="A132" s="67" t="s">
        <v>118</v>
      </c>
      <c r="B132" s="48">
        <v>127424000</v>
      </c>
    </row>
    <row r="133" spans="1:2" s="23" customFormat="1" x14ac:dyDescent="0.35">
      <c r="A133" s="67" t="s">
        <v>119</v>
      </c>
      <c r="B133" s="48">
        <v>58073000</v>
      </c>
    </row>
    <row r="134" spans="1:2" s="23" customFormat="1" x14ac:dyDescent="0.35">
      <c r="A134" s="67" t="s">
        <v>120</v>
      </c>
      <c r="B134" s="48">
        <v>1258000</v>
      </c>
    </row>
    <row r="135" spans="1:2" s="23" customFormat="1" x14ac:dyDescent="0.35">
      <c r="A135" s="67" t="s">
        <v>123</v>
      </c>
      <c r="B135" s="48">
        <f>SUM(B136:B139)</f>
        <v>6820715</v>
      </c>
    </row>
    <row r="136" spans="1:2" s="23" customFormat="1" x14ac:dyDescent="0.35">
      <c r="A136" s="68" t="s">
        <v>121</v>
      </c>
      <c r="B136" s="69">
        <v>4722900</v>
      </c>
    </row>
    <row r="137" spans="1:2" s="23" customFormat="1" x14ac:dyDescent="0.35">
      <c r="A137" s="68" t="s">
        <v>137</v>
      </c>
      <c r="B137" s="69">
        <v>1012800</v>
      </c>
    </row>
    <row r="138" spans="1:2" s="23" customFormat="1" x14ac:dyDescent="0.35">
      <c r="A138" s="68" t="s">
        <v>122</v>
      </c>
      <c r="B138" s="69">
        <v>544400</v>
      </c>
    </row>
    <row r="139" spans="1:2" s="23" customFormat="1" x14ac:dyDescent="0.35">
      <c r="A139" s="68" t="s">
        <v>159</v>
      </c>
      <c r="B139" s="69">
        <v>540615</v>
      </c>
    </row>
    <row r="140" spans="1:2" hidden="1" x14ac:dyDescent="0.35">
      <c r="A140" s="24" t="s">
        <v>98</v>
      </c>
      <c r="B140" s="25">
        <f>SUM(B141:B147)</f>
        <v>0</v>
      </c>
    </row>
    <row r="141" spans="1:2" s="23" customFormat="1" hidden="1" x14ac:dyDescent="0.35">
      <c r="A141" s="44" t="s">
        <v>11</v>
      </c>
      <c r="B141" s="41"/>
    </row>
    <row r="142" spans="1:2" s="23" customFormat="1" hidden="1" x14ac:dyDescent="0.35">
      <c r="A142" s="44" t="s">
        <v>12</v>
      </c>
      <c r="B142" s="41"/>
    </row>
    <row r="143" spans="1:2" s="23" customFormat="1" hidden="1" x14ac:dyDescent="0.35">
      <c r="A143" s="44" t="s">
        <v>13</v>
      </c>
      <c r="B143" s="41"/>
    </row>
    <row r="144" spans="1:2" s="23" customFormat="1" hidden="1" x14ac:dyDescent="0.35">
      <c r="A144" s="44" t="s">
        <v>14</v>
      </c>
      <c r="B144" s="41"/>
    </row>
    <row r="145" spans="1:3" s="23" customFormat="1" hidden="1" x14ac:dyDescent="0.35">
      <c r="A145" s="44" t="s">
        <v>15</v>
      </c>
      <c r="B145" s="41"/>
    </row>
    <row r="146" spans="1:3" s="23" customFormat="1" hidden="1" x14ac:dyDescent="0.35">
      <c r="A146" s="44" t="s">
        <v>16</v>
      </c>
      <c r="B146" s="41"/>
    </row>
    <row r="147" spans="1:3" s="23" customFormat="1" hidden="1" x14ac:dyDescent="0.35">
      <c r="A147" s="44" t="s">
        <v>17</v>
      </c>
      <c r="B147" s="41"/>
    </row>
    <row r="148" spans="1:3" x14ac:dyDescent="0.35">
      <c r="A148" s="4"/>
      <c r="B148" s="9"/>
    </row>
    <row r="149" spans="1:3" x14ac:dyDescent="0.35">
      <c r="A149" s="4"/>
      <c r="B149" s="9"/>
    </row>
    <row r="151" spans="1:3" ht="29" x14ac:dyDescent="0.35">
      <c r="A151" s="14" t="s">
        <v>0</v>
      </c>
      <c r="B151" s="15" t="s">
        <v>163</v>
      </c>
    </row>
    <row r="152" spans="1:3" s="5" customFormat="1" hidden="1" x14ac:dyDescent="0.35">
      <c r="A152" s="6" t="s">
        <v>9</v>
      </c>
      <c r="B152" s="7">
        <v>0</v>
      </c>
      <c r="C152" s="5" t="s">
        <v>3</v>
      </c>
    </row>
    <row r="153" spans="1:3" s="5" customFormat="1" hidden="1" x14ac:dyDescent="0.35">
      <c r="A153" s="70" t="s">
        <v>99</v>
      </c>
      <c r="B153" s="52"/>
    </row>
    <row r="154" spans="1:3" s="5" customFormat="1" hidden="1" x14ac:dyDescent="0.35">
      <c r="A154" s="70" t="s">
        <v>100</v>
      </c>
      <c r="B154" s="52"/>
    </row>
    <row r="155" spans="1:3" s="5" customFormat="1" hidden="1" x14ac:dyDescent="0.35">
      <c r="A155" s="74" t="s">
        <v>157</v>
      </c>
      <c r="B155" s="52"/>
    </row>
    <row r="156" spans="1:3" x14ac:dyDescent="0.35">
      <c r="A156" s="6" t="s">
        <v>128</v>
      </c>
      <c r="B156" s="7">
        <f>SUM(B157:B160,B166:B182)</f>
        <v>7192000</v>
      </c>
    </row>
    <row r="157" spans="1:3" x14ac:dyDescent="0.35">
      <c r="A157" s="71" t="s">
        <v>4</v>
      </c>
      <c r="B157" s="13">
        <f>4548500-14853</f>
        <v>4533647</v>
      </c>
    </row>
    <row r="158" spans="1:3" x14ac:dyDescent="0.35">
      <c r="A158" s="71" t="s">
        <v>5</v>
      </c>
      <c r="B158" s="13">
        <v>550000</v>
      </c>
    </row>
    <row r="159" spans="1:3" x14ac:dyDescent="0.35">
      <c r="A159" s="71" t="s">
        <v>10</v>
      </c>
      <c r="B159" s="13">
        <v>160000</v>
      </c>
      <c r="C159" s="12"/>
    </row>
    <row r="160" spans="1:3" x14ac:dyDescent="0.35">
      <c r="A160" s="71" t="s">
        <v>6</v>
      </c>
      <c r="B160" s="13">
        <v>322139</v>
      </c>
      <c r="C160" s="12"/>
    </row>
    <row r="161" spans="1:3" hidden="1" x14ac:dyDescent="0.35">
      <c r="A161" s="45" t="s">
        <v>140</v>
      </c>
      <c r="B161" s="46"/>
      <c r="C161" s="12"/>
    </row>
    <row r="162" spans="1:3" hidden="1" x14ac:dyDescent="0.35">
      <c r="A162" s="45" t="s">
        <v>141</v>
      </c>
      <c r="B162" s="46"/>
      <c r="C162" s="12"/>
    </row>
    <row r="163" spans="1:3" hidden="1" x14ac:dyDescent="0.35">
      <c r="A163" s="45" t="s">
        <v>142</v>
      </c>
      <c r="B163" s="46"/>
      <c r="C163" s="12"/>
    </row>
    <row r="164" spans="1:3" hidden="1" x14ac:dyDescent="0.35">
      <c r="A164" s="45" t="s">
        <v>143</v>
      </c>
      <c r="B164" s="46"/>
      <c r="C164" s="18"/>
    </row>
    <row r="165" spans="1:3" s="23" customFormat="1" ht="26.5" hidden="1" x14ac:dyDescent="0.35">
      <c r="A165" s="45" t="s">
        <v>144</v>
      </c>
      <c r="B165" s="46"/>
      <c r="C165" s="18"/>
    </row>
    <row r="166" spans="1:3" s="23" customFormat="1" x14ac:dyDescent="0.35">
      <c r="A166" s="71" t="s">
        <v>116</v>
      </c>
      <c r="B166" s="7">
        <v>800000</v>
      </c>
      <c r="C166" s="18"/>
    </row>
    <row r="167" spans="1:3" s="23" customFormat="1" hidden="1" x14ac:dyDescent="0.35">
      <c r="A167" s="71" t="s">
        <v>134</v>
      </c>
      <c r="B167" s="7"/>
      <c r="C167" s="18"/>
    </row>
    <row r="168" spans="1:3" s="23" customFormat="1" hidden="1" x14ac:dyDescent="0.35">
      <c r="A168" s="71" t="s">
        <v>139</v>
      </c>
      <c r="B168" s="7"/>
      <c r="C168" s="18"/>
    </row>
    <row r="169" spans="1:3" s="23" customFormat="1" hidden="1" x14ac:dyDescent="0.35">
      <c r="A169" s="71" t="s">
        <v>148</v>
      </c>
      <c r="B169" s="13">
        <f>SUM(B170:B173,B177)</f>
        <v>0</v>
      </c>
      <c r="C169" s="12"/>
    </row>
    <row r="170" spans="1:3" s="23" customFormat="1" hidden="1" x14ac:dyDescent="0.35">
      <c r="A170" s="45" t="s">
        <v>152</v>
      </c>
      <c r="B170" s="46"/>
      <c r="C170" s="12"/>
    </row>
    <row r="171" spans="1:3" s="23" customFormat="1" hidden="1" x14ac:dyDescent="0.35">
      <c r="A171" s="45" t="s">
        <v>153</v>
      </c>
      <c r="B171" s="46"/>
      <c r="C171" s="12"/>
    </row>
    <row r="172" spans="1:3" s="23" customFormat="1" hidden="1" x14ac:dyDescent="0.35">
      <c r="A172" s="45" t="s">
        <v>154</v>
      </c>
      <c r="B172" s="46"/>
      <c r="C172" s="12"/>
    </row>
    <row r="173" spans="1:3" s="23" customFormat="1" hidden="1" x14ac:dyDescent="0.35">
      <c r="A173" s="72" t="s">
        <v>155</v>
      </c>
      <c r="B173" s="73"/>
      <c r="C173" s="18"/>
    </row>
    <row r="174" spans="1:3" s="23" customFormat="1" hidden="1" x14ac:dyDescent="0.35">
      <c r="A174" s="72" t="s">
        <v>149</v>
      </c>
      <c r="B174" s="69"/>
      <c r="C174" s="18"/>
    </row>
    <row r="175" spans="1:3" s="23" customFormat="1" hidden="1" x14ac:dyDescent="0.35">
      <c r="A175" s="72" t="s">
        <v>150</v>
      </c>
      <c r="B175" s="69"/>
      <c r="C175" s="18"/>
    </row>
    <row r="176" spans="1:3" s="23" customFormat="1" hidden="1" x14ac:dyDescent="0.35">
      <c r="A176" s="72" t="s">
        <v>151</v>
      </c>
      <c r="B176" s="69"/>
      <c r="C176" s="18"/>
    </row>
    <row r="177" spans="1:3" s="23" customFormat="1" hidden="1" x14ac:dyDescent="0.35">
      <c r="A177" s="45" t="s">
        <v>156</v>
      </c>
      <c r="B177" s="46"/>
      <c r="C177" s="18"/>
    </row>
    <row r="178" spans="1:3" s="23" customFormat="1" hidden="1" x14ac:dyDescent="0.35">
      <c r="A178" s="71" t="s">
        <v>160</v>
      </c>
      <c r="B178" s="13">
        <f>SUM(B179:B180)</f>
        <v>0</v>
      </c>
      <c r="C178" s="12"/>
    </row>
    <row r="179" spans="1:3" s="23" customFormat="1" hidden="1" x14ac:dyDescent="0.35">
      <c r="A179" s="45" t="s">
        <v>161</v>
      </c>
      <c r="B179" s="46"/>
      <c r="C179" s="12"/>
    </row>
    <row r="180" spans="1:3" s="23" customFormat="1" hidden="1" x14ac:dyDescent="0.35">
      <c r="A180" s="45" t="s">
        <v>162</v>
      </c>
      <c r="B180" s="46"/>
      <c r="C180" s="12"/>
    </row>
    <row r="181" spans="1:3" s="23" customFormat="1" ht="26.5" x14ac:dyDescent="0.35">
      <c r="A181" s="71" t="s">
        <v>174</v>
      </c>
      <c r="B181" s="75">
        <v>673500</v>
      </c>
      <c r="C181" s="12"/>
    </row>
    <row r="182" spans="1:3" x14ac:dyDescent="0.35">
      <c r="A182" s="71" t="s">
        <v>8</v>
      </c>
      <c r="B182" s="7">
        <v>152714</v>
      </c>
      <c r="C182" s="19"/>
    </row>
    <row r="183" spans="1:3" s="23" customFormat="1" x14ac:dyDescent="0.35"/>
    <row r="184" spans="1:3" s="23" customFormat="1" x14ac:dyDescent="0.35"/>
    <row r="185" spans="1:3" s="23" customFormat="1" x14ac:dyDescent="0.35"/>
    <row r="186" spans="1:3" s="23" customFormat="1" ht="29" x14ac:dyDescent="0.35">
      <c r="A186" s="14" t="s">
        <v>167</v>
      </c>
      <c r="B186" s="15" t="s">
        <v>163</v>
      </c>
    </row>
    <row r="187" spans="1:3" s="23" customFormat="1" x14ac:dyDescent="0.35">
      <c r="A187" s="71" t="s">
        <v>166</v>
      </c>
      <c r="B187" s="7">
        <f>5039389+2571111</f>
        <v>7610500</v>
      </c>
      <c r="C187" s="19"/>
    </row>
    <row r="188" spans="1:3" s="23" customFormat="1" x14ac:dyDescent="0.35">
      <c r="A188" s="45" t="s">
        <v>49</v>
      </c>
      <c r="B188" s="46">
        <v>2510500</v>
      </c>
      <c r="C188" s="19"/>
    </row>
    <row r="189" spans="1:3" s="23" customFormat="1" x14ac:dyDescent="0.35">
      <c r="A189" s="45" t="s">
        <v>172</v>
      </c>
      <c r="B189" s="46">
        <v>4500000</v>
      </c>
      <c r="C189" s="19"/>
    </row>
    <row r="190" spans="1:3" s="23" customFormat="1" x14ac:dyDescent="0.35">
      <c r="A190" s="45" t="s">
        <v>173</v>
      </c>
      <c r="B190" s="46">
        <v>600000</v>
      </c>
      <c r="C190" s="19"/>
    </row>
    <row r="191" spans="1:3" s="23" customFormat="1" x14ac:dyDescent="0.35">
      <c r="A191" s="71" t="s">
        <v>168</v>
      </c>
      <c r="B191" s="7">
        <f>SUM(B192:B194)</f>
        <v>3935833</v>
      </c>
      <c r="C191" s="19"/>
    </row>
    <row r="192" spans="1:3" s="23" customFormat="1" x14ac:dyDescent="0.35">
      <c r="A192" s="45" t="s">
        <v>169</v>
      </c>
      <c r="B192" s="46">
        <v>2000000</v>
      </c>
      <c r="C192" s="19"/>
    </row>
    <row r="193" spans="1:3" s="23" customFormat="1" x14ac:dyDescent="0.35">
      <c r="A193" s="45" t="s">
        <v>170</v>
      </c>
      <c r="B193" s="46">
        <v>355000</v>
      </c>
      <c r="C193" s="19"/>
    </row>
    <row r="194" spans="1:3" s="23" customFormat="1" ht="26.5" x14ac:dyDescent="0.35">
      <c r="A194" s="45" t="s">
        <v>171</v>
      </c>
      <c r="B194" s="77">
        <v>1580833</v>
      </c>
      <c r="C194" s="19"/>
    </row>
    <row r="197" spans="1:3" ht="29" x14ac:dyDescent="0.35">
      <c r="A197" s="14" t="s">
        <v>1</v>
      </c>
      <c r="B197" s="15" t="s">
        <v>163</v>
      </c>
    </row>
    <row r="198" spans="1:3" x14ac:dyDescent="0.35">
      <c r="A198" s="20" t="s">
        <v>127</v>
      </c>
      <c r="B198" s="3">
        <f>3156822+40000</f>
        <v>3196822</v>
      </c>
    </row>
    <row r="199" spans="1:3" s="23" customFormat="1" x14ac:dyDescent="0.35">
      <c r="A199" s="20" t="s">
        <v>117</v>
      </c>
      <c r="B199" s="3">
        <v>280946</v>
      </c>
      <c r="C199" s="16"/>
    </row>
    <row r="200" spans="1:3" s="23" customFormat="1" x14ac:dyDescent="0.35">
      <c r="A200" s="20" t="s">
        <v>129</v>
      </c>
      <c r="B200" s="3">
        <v>250000</v>
      </c>
      <c r="C200" s="16"/>
    </row>
    <row r="201" spans="1:3" x14ac:dyDescent="0.35">
      <c r="A201" s="20" t="s">
        <v>7</v>
      </c>
      <c r="B201" s="3">
        <v>284829</v>
      </c>
      <c r="C201" s="16"/>
    </row>
    <row r="202" spans="1:3" x14ac:dyDescent="0.35">
      <c r="A202" s="8"/>
      <c r="B202" s="10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2023-04-04T09:33:34Z</dcterms:modified>
</cp:coreProperties>
</file>