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ib\pria\EelarveJaAnalüüsiosakond\Eelarve ja kuluarvestus\eelarve\Määramiste eelarved ja käskkirjad\"/>
    </mc:Choice>
  </mc:AlternateContent>
  <bookViews>
    <workbookView xWindow="0" yWindow="0" windowWidth="28800" windowHeight="12440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B176" i="1" l="1"/>
  <c r="B156" i="1"/>
  <c r="B155" i="1"/>
  <c r="B173" i="1" l="1"/>
  <c r="B130" i="1" l="1"/>
  <c r="B73" i="1" l="1"/>
  <c r="B72" i="1"/>
  <c r="B55" i="1"/>
  <c r="B53" i="1"/>
  <c r="B126" i="1" l="1"/>
  <c r="B168" i="1" l="1"/>
  <c r="B164" i="1"/>
  <c r="B60" i="1" l="1"/>
  <c r="B46" i="1"/>
  <c r="B40" i="1"/>
  <c r="B151" i="1" l="1"/>
  <c r="B135" i="1"/>
  <c r="B36" i="1"/>
  <c r="B17" i="1" l="1"/>
  <c r="B86" i="1" l="1"/>
  <c r="B71" i="1"/>
  <c r="B64" i="1"/>
  <c r="B57" i="1"/>
  <c r="B51" i="1"/>
  <c r="B39" i="1" s="1"/>
  <c r="B79" i="1" l="1"/>
  <c r="B67" i="1"/>
  <c r="B11" i="1" l="1"/>
  <c r="B10" i="1" l="1"/>
  <c r="B9" i="1" s="1"/>
  <c r="B82" i="1" l="1"/>
</calcChain>
</file>

<file path=xl/sharedStrings.xml><?xml version="1.0" encoding="utf-8"?>
<sst xmlns="http://schemas.openxmlformats.org/spreadsheetml/2006/main" count="173" uniqueCount="166">
  <si>
    <t>Maaelu ja põllumajanduse ning kalanduse arendamise siseriiklikud toetused</t>
  </si>
  <si>
    <t>Turukorraldustoetused</t>
  </si>
  <si>
    <r>
      <t>EMKF 2014-2020 meetmed</t>
    </r>
    <r>
      <rPr>
        <b/>
        <sz val="12"/>
        <rFont val="Calibri"/>
        <family val="2"/>
        <charset val="186"/>
        <scheme val="minor"/>
      </rPr>
      <t xml:space="preserve"> </t>
    </r>
  </si>
  <si>
    <t xml:space="preserve"> </t>
  </si>
  <si>
    <t>Põllumajandusloomade aretustoetus</t>
  </si>
  <si>
    <t>Põllumajandustootja asendamise toetus</t>
  </si>
  <si>
    <t>Turuarendustoetus</t>
  </si>
  <si>
    <t>Eraladustamine</t>
  </si>
  <si>
    <t xml:space="preserve">Reserv </t>
  </si>
  <si>
    <t xml:space="preserve">Kalanduse arengutoetused </t>
  </si>
  <si>
    <t>Põllumajandus-, maamajandus- ja veterinaarvaldkonna praktikatoetus</t>
  </si>
  <si>
    <t>Ammlehma kasvatamise üleminekutoetus</t>
  </si>
  <si>
    <t>Ute kasvatamise üleminekutoetus</t>
  </si>
  <si>
    <t>Põllumajanduskultuuri üleminekutoetus</t>
  </si>
  <si>
    <t>Heinaseemne üleminekutoetus</t>
  </si>
  <si>
    <t>Piima üleminekutoetus</t>
  </si>
  <si>
    <t>Veise üleminekutoetus</t>
  </si>
  <si>
    <t>Ute üleminekutoetus</t>
  </si>
  <si>
    <t>MAK 2014-2020 meetmed</t>
  </si>
  <si>
    <t>1 Teadmussiire ja teavitus</t>
  </si>
  <si>
    <t>Koolitustegevuse korraldamine, esitlus- ja teavitustegevuse korraldamine, ettevõtete külastuste ja õpiringide korraldamine</t>
  </si>
  <si>
    <t>- üleriigilised tegevused:</t>
  </si>
  <si>
    <t>ettevõtete majandamine</t>
  </si>
  <si>
    <t>loomakasvatus</t>
  </si>
  <si>
    <t>metsandus</t>
  </si>
  <si>
    <t>taimekasvatus</t>
  </si>
  <si>
    <t>toiduainetetööstus</t>
  </si>
  <si>
    <t>- maakondlikud</t>
  </si>
  <si>
    <t>Harju maakond</t>
  </si>
  <si>
    <t>Hiiu maakond</t>
  </si>
  <si>
    <t>Ida-Viru maakond</t>
  </si>
  <si>
    <t>Jõgeva maakond</t>
  </si>
  <si>
    <t>Järva maakond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</si>
  <si>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</si>
  <si>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</si>
  <si>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</si>
  <si>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</si>
  <si>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</si>
  <si>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</si>
  <si>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</si>
  <si>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</si>
  <si>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</si>
  <si>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</si>
  <si>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Pikaajalised programmid</t>
  </si>
  <si>
    <t>2. Nõustamisteenused, põllumajandusettevõtte juhtimis- ja asendusteenused</t>
  </si>
  <si>
    <t>3. Põllumajandustoodete ja toiduainete kvaliteedikavad</t>
  </si>
  <si>
    <t>- Liidu kvaliteedikavades ja siseriiklikult tunnustatud kvaliteedikavades osalemine</t>
  </si>
  <si>
    <t>4. Investeeringud materiaalsesse varasse</t>
  </si>
  <si>
    <t>- teravilja, õliseemnete ja valgurikaste taimede kasvatamine</t>
  </si>
  <si>
    <t>- piimatootmine</t>
  </si>
  <si>
    <t xml:space="preserve">- loomakasvatus (v.a piimatootmine ja mesindus) </t>
  </si>
  <si>
    <t xml:space="preserve">- muu põllumajandustootmine </t>
  </si>
  <si>
    <t>4.2 Investeeringud põllumajandustoodete töötlemiseks ja turustamiseks</t>
  </si>
  <si>
    <t>- mikro- ja väikeettevõtjad</t>
  </si>
  <si>
    <t>- keskmised ja suurettevõtjad</t>
  </si>
  <si>
    <t>4.3 Põllu- ja metsamajanduse taristu arendamise ja hoid</t>
  </si>
  <si>
    <t>- ettevõtjad</t>
  </si>
  <si>
    <t>- mittetulundusühingud</t>
  </si>
  <si>
    <t>6. Põllumajandusettevõtete ja ettevõtluse areng</t>
  </si>
  <si>
    <t>6.3 Väikeste põllumajandusettevõtete arendamine</t>
  </si>
  <si>
    <t>- põllumajandusettevõtjad</t>
  </si>
  <si>
    <t>- mittepõllumajanduslikud ettevõtjad</t>
  </si>
  <si>
    <t>8. Investeeringud metsaala arengusse ja metsade elujõulisuse parandamisse</t>
  </si>
  <si>
    <t>9. Tootjarühmade ja -organisatsioonide loomine</t>
  </si>
  <si>
    <t xml:space="preserve">- teravilja, õliseemnete ja valgurikaste taimede turustamine </t>
  </si>
  <si>
    <t>- loomakasvatustoodete (v.a lehmapiim ja -piimatooted) turustamine</t>
  </si>
  <si>
    <t>- lehmapiima ja -piimatoodete turustamine</t>
  </si>
  <si>
    <t>10. Põllumajanduse keskkonna- ja kliimameede</t>
  </si>
  <si>
    <t>10.1.1 Keskkonnasõbraliku majandamise toetus</t>
  </si>
  <si>
    <t>10.1.3 Piirkondlik mullakaitse toetus</t>
  </si>
  <si>
    <t>10.1.4 Keskkonnasõbraliku aianduse toetus</t>
  </si>
  <si>
    <t>10.1.5 Kohalikku sorti taimede kasvatamise toetus</t>
  </si>
  <si>
    <t>10.1.6 Ohustatud tõugu looma pidamise toetus</t>
  </si>
  <si>
    <t xml:space="preserve">10.1.7 Poolloodusliku koosluse hooldamise toetus </t>
  </si>
  <si>
    <t>11. Mahepõllumajandus</t>
  </si>
  <si>
    <t>Mahepõllumajandusele üleminek</t>
  </si>
  <si>
    <t>Mahepõllumajandusega jätkamine</t>
  </si>
  <si>
    <t>12. Natura 2000 ja veepoliitika raamdirektiivi kohased toetused</t>
  </si>
  <si>
    <t>12.1 Natura 2000 toetus põllumajandusmaale</t>
  </si>
  <si>
    <t>12.2 Natura 2000 toetus erametsamaale</t>
  </si>
  <si>
    <t>14. Loomade heaolu</t>
  </si>
  <si>
    <t>16. Koostöö</t>
  </si>
  <si>
    <t>16.4 Lühikesed tarneahelad ja kohalike turgude arendamine</t>
  </si>
  <si>
    <t>20. Tehniline abi</t>
  </si>
  <si>
    <t>- Liidu ning siseriiklikult tunnustatud kvaliteedikavade raames toodetud toodete teavitamis- ja müügiedendustegevused</t>
  </si>
  <si>
    <t>- riigi poolt korrashoitavate ühiseesvoolude uuendamine</t>
  </si>
  <si>
    <t>- Maaeluministeeriumi valitsusasutused ja tema hallatavad riigiasutused</t>
  </si>
  <si>
    <t>10.1.2 Piirkondlik veekaitse toetus</t>
  </si>
  <si>
    <t xml:space="preserve">4.1 Investeeringud põllumajandusettevõttetulemuslikkuse parandamiseks </t>
  </si>
  <si>
    <t>Otsetoetused</t>
  </si>
  <si>
    <t>EMKF 8.1 Integreeritud mereseire arendamise toetus</t>
  </si>
  <si>
    <t>EMKF 7.1 Tehnilise abi toetus</t>
  </si>
  <si>
    <t>EMKF 4.1 Tootmis-ja turustamiskavade toetus</t>
  </si>
  <si>
    <t>EMKF 1.20 Kalalaeva energiatõhususe parendamise ja kliimamuutuste leevendamise toetus</t>
  </si>
  <si>
    <t>EMKF 6.1 Kalanduse kontrolli ja järelevalve toetus</t>
  </si>
  <si>
    <t>EMKF 4.4.4 Kalapüügi- ja vesiviljelustoodete töötlemise energia- ja ressurssisäästlikumaks muutmise toetus</t>
  </si>
  <si>
    <t>EMKF 1.23 Kalasadamate investeeringutoetus</t>
  </si>
  <si>
    <t>EMKF 2.3 Vesiviljelusettevõtte negatiivse keskkonnamõju vähendamise toetus</t>
  </si>
  <si>
    <t>Üleminekutoetused:</t>
  </si>
  <si>
    <t>Koolitustoetus</t>
  </si>
  <si>
    <t>Praktikatoetus</t>
  </si>
  <si>
    <t>EMKF 4.3.1 Kalapüügi- ja vesiviljelustoodetele uute turgude leidmise ning kalapüügi- ja vesiviljelustoodete teavitus- ja tutvustuskampaaniate toetus</t>
  </si>
  <si>
    <t xml:space="preserve">EMKF 1.15 Püügivahendi parendamise toetus </t>
  </si>
  <si>
    <t>EMKF 4.3.2 Kalapüügi- ja vesiviljelustoodete sertifitseerimise ning turu-uuringute tegemise toetus</t>
  </si>
  <si>
    <t>EMKF 4.4.1 Kalapüügi- ja vesiviljelustoodete  töötlemise ühisinvesteeringute toetus</t>
  </si>
  <si>
    <t>EMKF 1.18 Merekeskkonna bioloogilise mitmekesisuse ja ökosüsteemide kaitse ning taastamise toetus</t>
  </si>
  <si>
    <t>EMKF 2.1 Vesiviljeluse innovatsioonitoetus</t>
  </si>
  <si>
    <t>EMKF 1.1 Kalapüügi innovatsioonitoetus</t>
  </si>
  <si>
    <t>EMKF 6.2 Kalandusandmete kogumine</t>
  </si>
  <si>
    <t>EMKF 4.4.3 - Kalapüügi- ja vesiviljelustoodete käitlemisettevõtete energia- ja ressursiauditi tegemise toetus</t>
  </si>
  <si>
    <t>6.1 Noorte põllumajandustootjate tegevuse alustamine</t>
  </si>
  <si>
    <t>6.4 Investeeringud majandustegevuse mitmekesistamiseks maapiirkonnas mittepõllumajandusliku tegevuse suunas</t>
  </si>
  <si>
    <t>- metsakahjustuste ennetamine, kõrvaldamine ja kahjustatud metsa taastamine</t>
  </si>
  <si>
    <t>- metsa elujõulisuse ja majandusliku väärtuse parandamine</t>
  </si>
  <si>
    <t>16. 2 Uute toodete, tavade, protsesside ja tehnoloogiate arendamine</t>
  </si>
  <si>
    <t>17. Riskijuhtimine</t>
  </si>
  <si>
    <t>Mesilasperede toetus</t>
  </si>
  <si>
    <t>Mesindusprogramm 2020-2022</t>
  </si>
  <si>
    <t>Ühtne pindalatoetus</t>
  </si>
  <si>
    <t>Kliimat ja keskkonda säästvate põllumajandustavade toetus</t>
  </si>
  <si>
    <t>Noorte põllumajandustootjate toetus</t>
  </si>
  <si>
    <t>Piimalehma kasvatamise otsetoetus</t>
  </si>
  <si>
    <t>Puu-ja köögivilja kasvatamise otsetoetus</t>
  </si>
  <si>
    <t>Vabatahtlik tootmiskohustusega seotud toetus</t>
  </si>
  <si>
    <t>EMKF 1.1.1 Kalapüügi innovatsiooniosaku toetus</t>
  </si>
  <si>
    <t>EMKF 2.1.1 Vesiviljeluse innovatsiooniosaku toetus</t>
  </si>
  <si>
    <t>EMKF 6.1 Kalanduse kontrolli ja järelevalve toetus (laevad)</t>
  </si>
  <si>
    <t>Koolikavad sh. kaasnevad haridusmeetmed</t>
  </si>
  <si>
    <t>Maaelu ja põllumajanduse arendamise riiklikud toetused:</t>
  </si>
  <si>
    <t>Teavitus- ja müügiedendustoetus</t>
  </si>
  <si>
    <t>EMKF 2.6 Teadlaste ja vesiviljelusettevõtjate koostöötoetus</t>
  </si>
  <si>
    <t>EMKF 8.3 Merekeskkonna alaste teadmiste parendamise toetu</t>
  </si>
  <si>
    <t>EMKF 2.12 Vesiviljelusloomade tauditõrjeprogrammi rakendamise toetus</t>
  </si>
  <si>
    <t xml:space="preserve">5. Loodusõnnestustes ja katastroofides kahjustunud põllumajandusliku tootmise potentsiaali taastamine ning asjakohaste ennetusmeetmete kasutuselevõtmine </t>
  </si>
  <si>
    <t>Ohtliku taimekahjustaja tõrjeabinõude rakendamise toetus</t>
  </si>
  <si>
    <t>EMKF 4.4.5 Kalapüügi- ja vesiviljelustoodete töötlemisega tegeleva ettevõtja müügikäibe vähenemise osalise hüvitamise toetus</t>
  </si>
  <si>
    <t>EMKF 2.11  Vesiviljelusettevõtja müügikäibe vähenemise osalise hüvitamise toetus</t>
  </si>
  <si>
    <t xml:space="preserve"> Piimalehma kasvatamise otsetoetus Saaremaal, Hiiumaal, Muhumaal, Kihnus ja Ruhnus</t>
  </si>
  <si>
    <t>EMKF 4.2 Kalapüügitoodete ladustamisabi</t>
  </si>
  <si>
    <t>Määramiste eelarve 2021
 (eur)</t>
  </si>
  <si>
    <t>2021. aastal avanevate toetusmeetmete määramiste eelarved</t>
  </si>
  <si>
    <t>Toidu espordivõimaluste edendamise toetus</t>
  </si>
  <si>
    <t>-välisriigis või rahvusvahelisel virtuaalselt toimuval messil osalemise korraldamine</t>
  </si>
  <si>
    <t>-põllumajandustoote ja sellest töödeldud toote teavituskampaania korraldamine</t>
  </si>
  <si>
    <t>-välisriigis või rahvusvahelise virtuaalselt toimuva turundusürituse korraldamine</t>
  </si>
  <si>
    <t>-välisriigis või rahvusvahelise virtuaalselt toimuva messi külastamine</t>
  </si>
  <si>
    <t>-välisturgu käsitleva turu-uuringu tegemine, Eestis toimuval messil osalemise korraldamine
või Eestis kohapeal või virtuaalselt toimuva messi korraldamine</t>
  </si>
  <si>
    <t>Toetus nõustajate järelkasvu arendamiseks</t>
  </si>
  <si>
    <t>- rahastamisvahend</t>
  </si>
  <si>
    <t>- tunnustatud tootjarühmad ja tunnustatud tootjaorganisatsioonid või nende valitseva mõju all olevad ettevõtjad</t>
  </si>
  <si>
    <t>COVID-19 puhangust tingitud erakorraline toetus põllumajandustootjale</t>
  </si>
  <si>
    <t>- köögiviljakasvatus</t>
  </si>
  <si>
    <t>- kartulikasvatus</t>
  </si>
  <si>
    <t>- maasikakasvatus</t>
  </si>
  <si>
    <t>piimatõugu lehma kasvatus</t>
  </si>
  <si>
    <t>seakasvatus</t>
  </si>
  <si>
    <t>lamba- ja kitsekasvatus</t>
  </si>
  <si>
    <t>aiandus</t>
  </si>
  <si>
    <t>vutikasvatus</t>
  </si>
  <si>
    <t>COVID-19 puhangust tingitud erakorraline toetus kalapüügitoodete töötlemisega tegelevale ettevõtjale</t>
  </si>
  <si>
    <t>EMKF 2.2.1 Tootmisega seotud investeeringud vesiviljelusse</t>
  </si>
  <si>
    <t>Ute ja kitse kasvatamise otsetoetus</t>
  </si>
  <si>
    <t>COVID-19 puhangust tingitud erakorraline toetus piima- ja sealihatootjale</t>
  </si>
  <si>
    <t>- piimatõugu lehma kasvatus</t>
  </si>
  <si>
    <t>- seakasvatus</t>
  </si>
  <si>
    <t>Andmed koondas: PRIA eelarve-ja analüüsiosakond, 04.04.2023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</si>
</sst>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scheme val="minor"/>
    </font>
    <font>
      <b/>
      <sz val="14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3" fontId="0" fillId="0" borderId="1" xfId="0" applyNumberFormat="1" applyFont="1" applyFill="1" applyBorder="1"/>
    <xf numFmtId="3" fontId="7" fillId="0" borderId="1" xfId="0" applyNumberFormat="1" applyFont="1" applyFill="1" applyBorder="1"/>
    <xf numFmtId="0" fontId="8" fillId="0" borderId="0" xfId="0" applyFont="1" applyFill="1" applyBorder="1" applyAlignment="1">
      <alignment horizontal="right" wrapText="1"/>
    </xf>
    <xf numFmtId="0" fontId="0" fillId="0" borderId="0" xfId="0" applyFill="1"/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right" wrapText="1"/>
    </xf>
    <xf numFmtId="3" fontId="1" fillId="0" borderId="1" xfId="0" applyNumberFormat="1" applyFont="1" applyFill="1" applyBorder="1"/>
    <xf numFmtId="0" fontId="9" fillId="0" borderId="0" xfId="0" applyFont="1" applyFill="1" applyBorder="1" applyAlignment="1">
      <alignment wrapText="1"/>
    </xf>
    <xf numFmtId="3" fontId="0" fillId="0" borderId="0" xfId="0" applyNumberFormat="1" applyBorder="1"/>
    <xf numFmtId="3" fontId="0" fillId="0" borderId="0" xfId="0" applyNumberFormat="1" applyFont="1" applyFill="1" applyBorder="1"/>
    <xf numFmtId="0" fontId="10" fillId="0" borderId="0" xfId="0" applyFont="1"/>
    <xf numFmtId="3" fontId="2" fillId="0" borderId="0" xfId="0" applyNumberFormat="1" applyFont="1" applyFill="1" applyBorder="1"/>
    <xf numFmtId="3" fontId="13" fillId="0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Fill="1"/>
    <xf numFmtId="3" fontId="11" fillId="0" borderId="0" xfId="0" applyNumberFormat="1" applyFont="1" applyFill="1" applyBorder="1"/>
    <xf numFmtId="0" fontId="0" fillId="0" borderId="0" xfId="0" applyBorder="1"/>
    <xf numFmtId="0" fontId="12" fillId="0" borderId="1" xfId="0" applyFont="1" applyFill="1" applyBorder="1" applyAlignment="1">
      <alignment wrapText="1"/>
    </xf>
    <xf numFmtId="4" fontId="7" fillId="0" borderId="0" xfId="0" applyNumberFormat="1" applyFont="1" applyFill="1" applyBorder="1"/>
    <xf numFmtId="4" fontId="0" fillId="0" borderId="0" xfId="0" applyNumberFormat="1" applyBorder="1"/>
    <xf numFmtId="0" fontId="0" fillId="0" borderId="0" xfId="0"/>
    <xf numFmtId="0" fontId="7" fillId="0" borderId="1" xfId="0" applyFont="1" applyBorder="1"/>
    <xf numFmtId="3" fontId="7" fillId="0" borderId="1" xfId="0" applyNumberFormat="1" applyFont="1" applyBorder="1"/>
    <xf numFmtId="0" fontId="14" fillId="0" borderId="1" xfId="0" applyFont="1" applyBorder="1" applyAlignment="1">
      <alignment horizontal="left" wrapText="1"/>
    </xf>
    <xf numFmtId="3" fontId="14" fillId="0" borderId="1" xfId="0" applyNumberFormat="1" applyFont="1" applyBorder="1" applyAlignment="1">
      <alignment vertical="center"/>
    </xf>
    <xf numFmtId="0" fontId="15" fillId="0" borderId="1" xfId="0" quotePrefix="1" applyFont="1" applyBorder="1" applyAlignment="1">
      <alignment horizontal="left"/>
    </xf>
    <xf numFmtId="3" fontId="1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left"/>
    </xf>
    <xf numFmtId="3" fontId="14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/>
    <xf numFmtId="3" fontId="0" fillId="0" borderId="0" xfId="0" applyNumberFormat="1"/>
    <xf numFmtId="3" fontId="17" fillId="0" borderId="1" xfId="0" applyNumberFormat="1" applyFont="1" applyBorder="1"/>
    <xf numFmtId="0" fontId="16" fillId="0" borderId="1" xfId="0" quotePrefix="1" applyFont="1" applyBorder="1" applyAlignment="1">
      <alignment horizontal="right"/>
    </xf>
    <xf numFmtId="0" fontId="0" fillId="0" borderId="1" xfId="0" quotePrefix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left" wrapText="1"/>
    </xf>
    <xf numFmtId="0" fontId="19" fillId="0" borderId="1" xfId="0" quotePrefix="1" applyFont="1" applyFill="1" applyBorder="1" applyAlignment="1">
      <alignment horizontal="right" wrapText="1"/>
    </xf>
    <xf numFmtId="3" fontId="10" fillId="0" borderId="1" xfId="0" applyNumberFormat="1" applyFont="1" applyFill="1" applyBorder="1"/>
    <xf numFmtId="0" fontId="20" fillId="0" borderId="1" xfId="0" applyFont="1" applyFill="1" applyBorder="1" applyAlignment="1">
      <alignment horizontal="left" wrapText="1"/>
    </xf>
    <xf numFmtId="3" fontId="17" fillId="0" borderId="1" xfId="0" applyNumberFormat="1" applyFont="1" applyFill="1" applyBorder="1"/>
    <xf numFmtId="0" fontId="17" fillId="0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3" fontId="22" fillId="0" borderId="1" xfId="0" applyNumberFormat="1" applyFont="1" applyFill="1" applyBorder="1"/>
    <xf numFmtId="0" fontId="18" fillId="0" borderId="1" xfId="0" applyFont="1" applyFill="1" applyBorder="1" applyAlignment="1">
      <alignment horizontal="left" vertical="top" wrapText="1"/>
    </xf>
    <xf numFmtId="3" fontId="17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16" fillId="0" borderId="1" xfId="0" quotePrefix="1" applyFont="1" applyFill="1" applyBorder="1" applyAlignment="1">
      <alignment horizontal="right"/>
    </xf>
    <xf numFmtId="0" fontId="21" fillId="0" borderId="1" xfId="0" applyFont="1" applyBorder="1" applyAlignment="1">
      <alignment horizontal="left"/>
    </xf>
    <xf numFmtId="3" fontId="21" fillId="0" borderId="1" xfId="0" applyNumberFormat="1" applyFont="1" applyFill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0" fontId="23" fillId="0" borderId="1" xfId="0" quotePrefix="1" applyFont="1" applyBorder="1" applyAlignment="1">
      <alignment horizontal="left"/>
    </xf>
    <xf numFmtId="3" fontId="23" fillId="0" borderId="1" xfId="0" applyNumberFormat="1" applyFont="1" applyBorder="1" applyAlignment="1">
      <alignment vertical="center"/>
    </xf>
    <xf numFmtId="0" fontId="23" fillId="0" borderId="1" xfId="0" quotePrefix="1" applyFont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left"/>
    </xf>
    <xf numFmtId="3" fontId="20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left"/>
    </xf>
    <xf numFmtId="0" fontId="17" fillId="0" borderId="1" xfId="0" applyFont="1" applyBorder="1"/>
    <xf numFmtId="0" fontId="24" fillId="0" borderId="1" xfId="0" applyFont="1" applyBorder="1" applyAlignment="1">
      <alignment horizontal="right"/>
    </xf>
    <xf numFmtId="3" fontId="24" fillId="0" borderId="1" xfId="0" applyNumberFormat="1" applyFont="1" applyFill="1" applyBorder="1"/>
    <xf numFmtId="0" fontId="21" fillId="0" borderId="1" xfId="0" applyFont="1" applyFill="1" applyBorder="1" applyAlignment="1">
      <alignment horizontal="right" wrapText="1"/>
    </xf>
    <xf numFmtId="0" fontId="20" fillId="0" borderId="1" xfId="0" applyFont="1" applyFill="1" applyBorder="1" applyAlignment="1">
      <alignment horizontal="right" wrapText="1"/>
    </xf>
    <xf numFmtId="0" fontId="23" fillId="0" borderId="1" xfId="0" quotePrefix="1" applyFont="1" applyFill="1" applyBorder="1" applyAlignment="1">
      <alignment horizontal="right" wrapText="1"/>
    </xf>
    <xf numFmtId="3" fontId="25" fillId="0" borderId="1" xfId="0" applyNumberFormat="1" applyFont="1" applyFill="1" applyBorder="1"/>
    <xf numFmtId="0" fontId="21" fillId="0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showGridLines="0" tabSelected="1" zoomScaleNormal="100" workbookViewId="0"/>
  </sheetViews>
  <sheetFormatPr defaultRowHeight="14.5" x14ac:dyDescent="0.35"/>
  <cols>
    <col min="1" max="1" width="89.453125" customWidth="1"/>
    <col min="2" max="2" width="31.26953125" customWidth="1"/>
    <col min="3" max="3" width="11.453125" bestFit="1" customWidth="1"/>
    <col min="6" max="7" width="9.81640625" bestFit="1" customWidth="1"/>
  </cols>
  <sheetData>
    <row r="1" spans="1:2" x14ac:dyDescent="0.35">
      <c r="A1" s="12" t="s">
        <v>165</v>
      </c>
    </row>
    <row r="5" spans="1:2" ht="21" x14ac:dyDescent="0.5">
      <c r="A5" s="1" t="s">
        <v>140</v>
      </c>
    </row>
    <row r="7" spans="1:2" s="24" customFormat="1" x14ac:dyDescent="0.35"/>
    <row r="8" spans="1:2" s="24" customFormat="1" ht="29" x14ac:dyDescent="0.35">
      <c r="A8" s="16" t="s">
        <v>18</v>
      </c>
      <c r="B8" s="16" t="s">
        <v>139</v>
      </c>
    </row>
    <row r="9" spans="1:2" s="24" customFormat="1" x14ac:dyDescent="0.35">
      <c r="A9" s="41" t="s">
        <v>19</v>
      </c>
      <c r="B9" s="39">
        <f>B10+B34+B33</f>
        <v>2580000</v>
      </c>
    </row>
    <row r="10" spans="1:2" s="24" customFormat="1" ht="26.5" x14ac:dyDescent="0.35">
      <c r="A10" s="27" t="s">
        <v>20</v>
      </c>
      <c r="B10" s="28">
        <f>B11+B17</f>
        <v>480000</v>
      </c>
    </row>
    <row r="11" spans="1:2" s="24" customFormat="1" x14ac:dyDescent="0.35">
      <c r="A11" s="29" t="s">
        <v>21</v>
      </c>
      <c r="B11" s="30">
        <f>SUM(B12:B16)</f>
        <v>375000</v>
      </c>
    </row>
    <row r="12" spans="1:2" s="24" customFormat="1" x14ac:dyDescent="0.35">
      <c r="A12" s="44" t="s">
        <v>22</v>
      </c>
      <c r="B12" s="31">
        <v>75000</v>
      </c>
    </row>
    <row r="13" spans="1:2" s="24" customFormat="1" x14ac:dyDescent="0.35">
      <c r="A13" s="44" t="s">
        <v>23</v>
      </c>
      <c r="B13" s="31">
        <v>75000</v>
      </c>
    </row>
    <row r="14" spans="1:2" s="24" customFormat="1" x14ac:dyDescent="0.35">
      <c r="A14" s="44" t="s">
        <v>24</v>
      </c>
      <c r="B14" s="31">
        <v>75000</v>
      </c>
    </row>
    <row r="15" spans="1:2" s="24" customFormat="1" x14ac:dyDescent="0.35">
      <c r="A15" s="44" t="s">
        <v>25</v>
      </c>
      <c r="B15" s="31">
        <v>75000</v>
      </c>
    </row>
    <row r="16" spans="1:2" s="24" customFormat="1" x14ac:dyDescent="0.35">
      <c r="A16" s="44" t="s">
        <v>26</v>
      </c>
      <c r="B16" s="31">
        <v>75000</v>
      </c>
    </row>
    <row r="17" spans="1:2" s="24" customFormat="1" x14ac:dyDescent="0.35">
      <c r="A17" s="29" t="s">
        <v>27</v>
      </c>
      <c r="B17" s="30">
        <f>SUM(B18:B32)</f>
        <v>105000</v>
      </c>
    </row>
    <row r="18" spans="1:2" s="24" customFormat="1" x14ac:dyDescent="0.35">
      <c r="A18" s="44" t="s">
        <v>28</v>
      </c>
      <c r="B18" s="31">
        <v>7692</v>
      </c>
    </row>
    <row r="19" spans="1:2" s="24" customFormat="1" x14ac:dyDescent="0.35">
      <c r="A19" s="44" t="s">
        <v>29</v>
      </c>
      <c r="B19" s="31">
        <v>4474</v>
      </c>
    </row>
    <row r="20" spans="1:2" s="24" customFormat="1" x14ac:dyDescent="0.35">
      <c r="A20" s="44" t="s">
        <v>30</v>
      </c>
      <c r="B20" s="31">
        <v>5129</v>
      </c>
    </row>
    <row r="21" spans="1:2" s="24" customFormat="1" x14ac:dyDescent="0.35">
      <c r="A21" s="44" t="s">
        <v>31</v>
      </c>
      <c r="B21" s="31">
        <v>6663</v>
      </c>
    </row>
    <row r="22" spans="1:2" s="24" customFormat="1" x14ac:dyDescent="0.35">
      <c r="A22" s="44" t="s">
        <v>32</v>
      </c>
      <c r="B22" s="31">
        <v>7009</v>
      </c>
    </row>
    <row r="23" spans="1:2" s="24" customFormat="1" x14ac:dyDescent="0.35">
      <c r="A23" s="44" t="s">
        <v>33</v>
      </c>
      <c r="B23" s="31">
        <v>5412</v>
      </c>
    </row>
    <row r="24" spans="1:2" s="24" customFormat="1" x14ac:dyDescent="0.35">
      <c r="A24" s="44" t="s">
        <v>34</v>
      </c>
      <c r="B24" s="31">
        <v>8222</v>
      </c>
    </row>
    <row r="25" spans="1:2" s="24" customFormat="1" x14ac:dyDescent="0.35">
      <c r="A25" s="44" t="s">
        <v>35</v>
      </c>
      <c r="B25" s="31">
        <v>6114</v>
      </c>
    </row>
    <row r="26" spans="1:2" s="24" customFormat="1" x14ac:dyDescent="0.35">
      <c r="A26" s="44" t="s">
        <v>36</v>
      </c>
      <c r="B26" s="31">
        <v>9214</v>
      </c>
    </row>
    <row r="27" spans="1:2" s="24" customFormat="1" x14ac:dyDescent="0.35">
      <c r="A27" s="44" t="s">
        <v>37</v>
      </c>
      <c r="B27" s="31">
        <v>6974</v>
      </c>
    </row>
    <row r="28" spans="1:2" s="24" customFormat="1" x14ac:dyDescent="0.35">
      <c r="A28" s="44" t="s">
        <v>38</v>
      </c>
      <c r="B28" s="31">
        <v>7021</v>
      </c>
    </row>
    <row r="29" spans="1:2" s="24" customFormat="1" x14ac:dyDescent="0.35">
      <c r="A29" s="44" t="s">
        <v>39</v>
      </c>
      <c r="B29" s="31">
        <v>8834</v>
      </c>
    </row>
    <row r="30" spans="1:2" s="24" customFormat="1" x14ac:dyDescent="0.35">
      <c r="A30" s="44" t="s">
        <v>40</v>
      </c>
      <c r="B30" s="31">
        <v>6216</v>
      </c>
    </row>
    <row r="31" spans="1:2" s="24" customFormat="1" x14ac:dyDescent="0.35">
      <c r="A31" s="44" t="s">
        <v>41</v>
      </c>
      <c r="B31" s="32">
        <v>7761</v>
      </c>
    </row>
    <row r="32" spans="1:2" s="24" customFormat="1" x14ac:dyDescent="0.35">
      <c r="A32" s="44" t="s">
        <v>42</v>
      </c>
      <c r="B32" s="32">
        <v>8265</v>
      </c>
    </row>
    <row r="33" spans="1:2" s="24" customFormat="1" x14ac:dyDescent="0.35">
      <c r="A33" s="33" t="s">
        <v>43</v>
      </c>
      <c r="B33" s="34">
        <v>1500000</v>
      </c>
    </row>
    <row r="34" spans="1:2" s="24" customFormat="1" x14ac:dyDescent="0.35">
      <c r="A34" s="33" t="s">
        <v>147</v>
      </c>
      <c r="B34" s="34">
        <v>600000</v>
      </c>
    </row>
    <row r="35" spans="1:2" s="24" customFormat="1" x14ac:dyDescent="0.35">
      <c r="A35" s="41" t="s">
        <v>44</v>
      </c>
      <c r="B35" s="39">
        <v>200000</v>
      </c>
    </row>
    <row r="36" spans="1:2" s="24" customFormat="1" x14ac:dyDescent="0.35">
      <c r="A36" s="41" t="s">
        <v>45</v>
      </c>
      <c r="B36" s="39">
        <f>SUM(B37:B38)</f>
        <v>290000</v>
      </c>
    </row>
    <row r="37" spans="1:2" s="24" customFormat="1" x14ac:dyDescent="0.35">
      <c r="A37" s="45" t="s">
        <v>46</v>
      </c>
      <c r="B37" s="2">
        <v>100000</v>
      </c>
    </row>
    <row r="38" spans="1:2" s="24" customFormat="1" ht="29" x14ac:dyDescent="0.35">
      <c r="A38" s="45" t="s">
        <v>84</v>
      </c>
      <c r="B38" s="35">
        <v>190000</v>
      </c>
    </row>
    <row r="39" spans="1:2" s="24" customFormat="1" x14ac:dyDescent="0.35">
      <c r="A39" s="41" t="s">
        <v>47</v>
      </c>
      <c r="B39" s="39">
        <f>B40+B46+B51</f>
        <v>55550000</v>
      </c>
    </row>
    <row r="40" spans="1:2" s="24" customFormat="1" x14ac:dyDescent="0.35">
      <c r="A40" s="33" t="s">
        <v>88</v>
      </c>
      <c r="B40" s="36">
        <f>SUM(B41:B45)</f>
        <v>28000000</v>
      </c>
    </row>
    <row r="41" spans="1:2" s="24" customFormat="1" x14ac:dyDescent="0.35">
      <c r="A41" s="44" t="s">
        <v>48</v>
      </c>
      <c r="B41" s="37">
        <v>5000000</v>
      </c>
    </row>
    <row r="42" spans="1:2" s="24" customFormat="1" x14ac:dyDescent="0.35">
      <c r="A42" s="44" t="s">
        <v>49</v>
      </c>
      <c r="B42" s="37">
        <v>7000000</v>
      </c>
    </row>
    <row r="43" spans="1:2" s="24" customFormat="1" x14ac:dyDescent="0.35">
      <c r="A43" s="44" t="s">
        <v>50</v>
      </c>
      <c r="B43" s="37">
        <v>4000000</v>
      </c>
    </row>
    <row r="44" spans="1:2" s="24" customFormat="1" x14ac:dyDescent="0.35">
      <c r="A44" s="44" t="s">
        <v>51</v>
      </c>
      <c r="B44" s="37">
        <v>4000000</v>
      </c>
    </row>
    <row r="45" spans="1:2" s="24" customFormat="1" x14ac:dyDescent="0.35">
      <c r="A45" s="44" t="s">
        <v>148</v>
      </c>
      <c r="B45" s="37">
        <v>8000000</v>
      </c>
    </row>
    <row r="46" spans="1:2" s="24" customFormat="1" x14ac:dyDescent="0.35">
      <c r="A46" s="66" t="s">
        <v>52</v>
      </c>
      <c r="B46" s="67">
        <f>SUM(B47:B50)</f>
        <v>18000000</v>
      </c>
    </row>
    <row r="47" spans="1:2" s="24" customFormat="1" x14ac:dyDescent="0.35">
      <c r="A47" s="64" t="s">
        <v>53</v>
      </c>
      <c r="B47" s="65">
        <v>5000000</v>
      </c>
    </row>
    <row r="48" spans="1:2" s="24" customFormat="1" x14ac:dyDescent="0.35">
      <c r="A48" s="64" t="s">
        <v>54</v>
      </c>
      <c r="B48" s="65">
        <v>5000000</v>
      </c>
    </row>
    <row r="49" spans="1:2" s="24" customFormat="1" x14ac:dyDescent="0.35">
      <c r="A49" s="64" t="s">
        <v>149</v>
      </c>
      <c r="B49" s="65">
        <v>4000000</v>
      </c>
    </row>
    <row r="50" spans="1:2" s="24" customFormat="1" x14ac:dyDescent="0.35">
      <c r="A50" s="64" t="s">
        <v>148</v>
      </c>
      <c r="B50" s="65">
        <v>4000000</v>
      </c>
    </row>
    <row r="51" spans="1:2" s="24" customFormat="1" x14ac:dyDescent="0.35">
      <c r="A51" s="66" t="s">
        <v>55</v>
      </c>
      <c r="B51" s="67">
        <f>SUM(B52:B55)</f>
        <v>9550000</v>
      </c>
    </row>
    <row r="52" spans="1:2" s="24" customFormat="1" x14ac:dyDescent="0.35">
      <c r="A52" s="44" t="s">
        <v>56</v>
      </c>
      <c r="B52" s="37">
        <v>2295000</v>
      </c>
    </row>
    <row r="53" spans="1:2" s="24" customFormat="1" x14ac:dyDescent="0.35">
      <c r="A53" s="44" t="s">
        <v>57</v>
      </c>
      <c r="B53" s="37">
        <f>5355000-550000</f>
        <v>4805000</v>
      </c>
    </row>
    <row r="54" spans="1:2" s="24" customFormat="1" x14ac:dyDescent="0.35">
      <c r="A54" s="44" t="s">
        <v>85</v>
      </c>
      <c r="B54" s="38">
        <v>1700000</v>
      </c>
    </row>
    <row r="55" spans="1:2" s="24" customFormat="1" x14ac:dyDescent="0.35">
      <c r="A55" s="44" t="s">
        <v>86</v>
      </c>
      <c r="B55" s="38">
        <f>200000+550000</f>
        <v>750000</v>
      </c>
    </row>
    <row r="56" spans="1:2" s="24" customFormat="1" ht="29" x14ac:dyDescent="0.35">
      <c r="A56" s="57" t="s">
        <v>133</v>
      </c>
      <c r="B56" s="39">
        <v>500000</v>
      </c>
    </row>
    <row r="57" spans="1:2" s="24" customFormat="1" x14ac:dyDescent="0.35">
      <c r="A57" s="41" t="s">
        <v>58</v>
      </c>
      <c r="B57" s="39">
        <f>SUM(B58:B60)</f>
        <v>24040000</v>
      </c>
    </row>
    <row r="58" spans="1:2" s="24" customFormat="1" x14ac:dyDescent="0.35">
      <c r="A58" s="68" t="s">
        <v>110</v>
      </c>
      <c r="B58" s="67">
        <f>4000000+40000</f>
        <v>4040000</v>
      </c>
    </row>
    <row r="59" spans="1:2" s="24" customFormat="1" x14ac:dyDescent="0.35">
      <c r="A59" s="68" t="s">
        <v>59</v>
      </c>
      <c r="B59" s="67">
        <v>3000000</v>
      </c>
    </row>
    <row r="60" spans="1:2" s="24" customFormat="1" ht="26.5" x14ac:dyDescent="0.35">
      <c r="A60" s="49" t="s">
        <v>111</v>
      </c>
      <c r="B60" s="67">
        <f>SUM(B61:B63)</f>
        <v>17000000</v>
      </c>
    </row>
    <row r="61" spans="1:2" s="24" customFormat="1" x14ac:dyDescent="0.35">
      <c r="A61" s="58" t="s">
        <v>60</v>
      </c>
      <c r="B61" s="37">
        <v>5600000</v>
      </c>
    </row>
    <row r="62" spans="1:2" s="24" customFormat="1" x14ac:dyDescent="0.35">
      <c r="A62" s="58" t="s">
        <v>61</v>
      </c>
      <c r="B62" s="37">
        <v>8400000</v>
      </c>
    </row>
    <row r="63" spans="1:2" s="24" customFormat="1" x14ac:dyDescent="0.35">
      <c r="A63" s="64" t="s">
        <v>148</v>
      </c>
      <c r="B63" s="37">
        <v>3000000</v>
      </c>
    </row>
    <row r="64" spans="1:2" s="24" customFormat="1" x14ac:dyDescent="0.35">
      <c r="A64" s="41" t="s">
        <v>62</v>
      </c>
      <c r="B64" s="39">
        <f>SUM(B65:B66)</f>
        <v>1913000</v>
      </c>
    </row>
    <row r="65" spans="1:2" s="24" customFormat="1" x14ac:dyDescent="0.35">
      <c r="A65" s="62" t="s">
        <v>112</v>
      </c>
      <c r="B65" s="63">
        <v>213000</v>
      </c>
    </row>
    <row r="66" spans="1:2" s="24" customFormat="1" x14ac:dyDescent="0.35">
      <c r="A66" s="62" t="s">
        <v>113</v>
      </c>
      <c r="B66" s="63">
        <v>1700000</v>
      </c>
    </row>
    <row r="67" spans="1:2" s="24" customFormat="1" x14ac:dyDescent="0.35">
      <c r="A67" s="41" t="s">
        <v>63</v>
      </c>
      <c r="B67" s="39">
        <f>SUM(B68:B70)</f>
        <v>850000</v>
      </c>
    </row>
    <row r="68" spans="1:2" s="24" customFormat="1" x14ac:dyDescent="0.35">
      <c r="A68" s="44" t="s">
        <v>64</v>
      </c>
      <c r="B68" s="37">
        <v>510000</v>
      </c>
    </row>
    <row r="69" spans="1:2" s="24" customFormat="1" x14ac:dyDescent="0.35">
      <c r="A69" s="44" t="s">
        <v>65</v>
      </c>
      <c r="B69" s="37">
        <v>170000</v>
      </c>
    </row>
    <row r="70" spans="1:2" s="24" customFormat="1" x14ac:dyDescent="0.35">
      <c r="A70" s="44" t="s">
        <v>66</v>
      </c>
      <c r="B70" s="37">
        <v>170000</v>
      </c>
    </row>
    <row r="71" spans="1:2" s="24" customFormat="1" x14ac:dyDescent="0.35">
      <c r="A71" s="41" t="s">
        <v>67</v>
      </c>
      <c r="B71" s="39">
        <f>SUM(B72:B78)</f>
        <v>32885000</v>
      </c>
    </row>
    <row r="72" spans="1:2" s="24" customFormat="1" x14ac:dyDescent="0.35">
      <c r="A72" s="59" t="s">
        <v>68</v>
      </c>
      <c r="B72" s="61">
        <f>23500000+400000</f>
        <v>23900000</v>
      </c>
    </row>
    <row r="73" spans="1:2" s="24" customFormat="1" x14ac:dyDescent="0.35">
      <c r="A73" s="59" t="s">
        <v>87</v>
      </c>
      <c r="B73" s="61">
        <f>40000+15000</f>
        <v>55000</v>
      </c>
    </row>
    <row r="74" spans="1:2" s="24" customFormat="1" x14ac:dyDescent="0.35">
      <c r="A74" s="59" t="s">
        <v>69</v>
      </c>
      <c r="B74" s="61">
        <v>630000</v>
      </c>
    </row>
    <row r="75" spans="1:2" s="24" customFormat="1" x14ac:dyDescent="0.35">
      <c r="A75" s="59" t="s">
        <v>70</v>
      </c>
      <c r="B75" s="61">
        <v>400000</v>
      </c>
    </row>
    <row r="76" spans="1:2" s="24" customFormat="1" x14ac:dyDescent="0.35">
      <c r="A76" s="59" t="s">
        <v>71</v>
      </c>
      <c r="B76" s="61">
        <v>100000</v>
      </c>
    </row>
    <row r="77" spans="1:2" s="24" customFormat="1" x14ac:dyDescent="0.35">
      <c r="A77" s="59" t="s">
        <v>72</v>
      </c>
      <c r="B77" s="61">
        <v>1100000</v>
      </c>
    </row>
    <row r="78" spans="1:2" s="24" customFormat="1" x14ac:dyDescent="0.35">
      <c r="A78" s="59" t="s">
        <v>73</v>
      </c>
      <c r="B78" s="61">
        <v>6700000</v>
      </c>
    </row>
    <row r="79" spans="1:2" s="24" customFormat="1" x14ac:dyDescent="0.35">
      <c r="A79" s="41" t="s">
        <v>74</v>
      </c>
      <c r="B79" s="39">
        <f>SUM(B80:B81)</f>
        <v>23500000</v>
      </c>
    </row>
    <row r="80" spans="1:2" s="24" customFormat="1" x14ac:dyDescent="0.35">
      <c r="A80" s="59" t="s">
        <v>75</v>
      </c>
      <c r="B80" s="60">
        <v>1000000</v>
      </c>
    </row>
    <row r="81" spans="1:7" s="24" customFormat="1" x14ac:dyDescent="0.35">
      <c r="A81" s="59" t="s">
        <v>76</v>
      </c>
      <c r="B81" s="60">
        <v>22500000</v>
      </c>
    </row>
    <row r="82" spans="1:7" s="24" customFormat="1" x14ac:dyDescent="0.35">
      <c r="A82" s="41" t="s">
        <v>77</v>
      </c>
      <c r="B82" s="39">
        <f>SUM(B83:B84)</f>
        <v>5600000</v>
      </c>
    </row>
    <row r="83" spans="1:7" s="24" customFormat="1" x14ac:dyDescent="0.35">
      <c r="A83" s="59" t="s">
        <v>78</v>
      </c>
      <c r="B83" s="60">
        <v>600000</v>
      </c>
    </row>
    <row r="84" spans="1:7" s="24" customFormat="1" x14ac:dyDescent="0.35">
      <c r="A84" s="59" t="s">
        <v>79</v>
      </c>
      <c r="B84" s="60">
        <v>5000000</v>
      </c>
    </row>
    <row r="85" spans="1:7" s="24" customFormat="1" x14ac:dyDescent="0.35">
      <c r="A85" s="40" t="s">
        <v>80</v>
      </c>
      <c r="B85" s="39">
        <v>7000000</v>
      </c>
    </row>
    <row r="86" spans="1:7" s="24" customFormat="1" x14ac:dyDescent="0.35">
      <c r="A86" s="40" t="s">
        <v>81</v>
      </c>
      <c r="B86" s="39">
        <f>SUM(B87:B88)</f>
        <v>5000000</v>
      </c>
      <c r="C86" s="42"/>
    </row>
    <row r="87" spans="1:7" s="24" customFormat="1" x14ac:dyDescent="0.35">
      <c r="A87" s="59" t="s">
        <v>114</v>
      </c>
      <c r="B87" s="60">
        <v>4000000</v>
      </c>
    </row>
    <row r="88" spans="1:7" s="24" customFormat="1" x14ac:dyDescent="0.35">
      <c r="A88" s="59" t="s">
        <v>82</v>
      </c>
      <c r="B88" s="60">
        <v>1000000</v>
      </c>
    </row>
    <row r="89" spans="1:7" s="24" customFormat="1" x14ac:dyDescent="0.35">
      <c r="A89" s="40" t="s">
        <v>115</v>
      </c>
      <c r="B89" s="39">
        <v>800000</v>
      </c>
    </row>
    <row r="90" spans="1:7" s="24" customFormat="1" x14ac:dyDescent="0.35">
      <c r="A90" s="40" t="s">
        <v>83</v>
      </c>
      <c r="B90" s="39">
        <v>6896700</v>
      </c>
    </row>
    <row r="91" spans="1:7" s="24" customFormat="1" x14ac:dyDescent="0.35"/>
    <row r="94" spans="1:7" ht="37.5" customHeight="1" x14ac:dyDescent="0.35">
      <c r="A94" s="15" t="s">
        <v>2</v>
      </c>
      <c r="B94" s="16" t="s">
        <v>139</v>
      </c>
      <c r="C94" s="20"/>
      <c r="G94" s="24"/>
    </row>
    <row r="95" spans="1:7" s="24" customFormat="1" hidden="1" x14ac:dyDescent="0.35">
      <c r="A95" s="51" t="s">
        <v>107</v>
      </c>
      <c r="B95" s="56"/>
    </row>
    <row r="96" spans="1:7" s="24" customFormat="1" hidden="1" x14ac:dyDescent="0.35">
      <c r="A96" s="51" t="s">
        <v>124</v>
      </c>
      <c r="B96" s="50"/>
    </row>
    <row r="97" spans="1:3" s="24" customFormat="1" x14ac:dyDescent="0.35">
      <c r="A97" s="51" t="s">
        <v>102</v>
      </c>
      <c r="B97" s="50">
        <v>1225889</v>
      </c>
    </row>
    <row r="98" spans="1:3" s="24" customFormat="1" x14ac:dyDescent="0.35">
      <c r="A98" s="51" t="s">
        <v>105</v>
      </c>
      <c r="B98" s="50">
        <v>455510</v>
      </c>
    </row>
    <row r="99" spans="1:3" hidden="1" x14ac:dyDescent="0.35">
      <c r="A99" s="51" t="s">
        <v>93</v>
      </c>
      <c r="B99" s="50"/>
      <c r="C99" s="22"/>
    </row>
    <row r="100" spans="1:3" hidden="1" x14ac:dyDescent="0.35">
      <c r="A100" s="51" t="s">
        <v>96</v>
      </c>
      <c r="B100" s="50"/>
      <c r="C100" s="23"/>
    </row>
    <row r="101" spans="1:3" s="24" customFormat="1" hidden="1" x14ac:dyDescent="0.35">
      <c r="A101" s="51" t="s">
        <v>106</v>
      </c>
      <c r="B101" s="56"/>
      <c r="C101" s="23"/>
    </row>
    <row r="102" spans="1:3" s="24" customFormat="1" hidden="1" x14ac:dyDescent="0.35">
      <c r="A102" s="51" t="s">
        <v>125</v>
      </c>
      <c r="B102" s="56"/>
    </row>
    <row r="103" spans="1:3" hidden="1" x14ac:dyDescent="0.35">
      <c r="A103" s="51" t="s">
        <v>97</v>
      </c>
      <c r="B103" s="56"/>
    </row>
    <row r="104" spans="1:3" s="24" customFormat="1" x14ac:dyDescent="0.35">
      <c r="A104" s="51" t="s">
        <v>160</v>
      </c>
      <c r="B104" s="56">
        <v>1899550</v>
      </c>
    </row>
    <row r="105" spans="1:3" s="24" customFormat="1" x14ac:dyDescent="0.35">
      <c r="A105" s="52" t="s">
        <v>130</v>
      </c>
      <c r="B105" s="56">
        <v>200000</v>
      </c>
      <c r="C105" s="23"/>
    </row>
    <row r="106" spans="1:3" s="24" customFormat="1" x14ac:dyDescent="0.35">
      <c r="A106" s="52" t="s">
        <v>136</v>
      </c>
      <c r="B106" s="56">
        <v>965720</v>
      </c>
      <c r="C106" s="23"/>
    </row>
    <row r="107" spans="1:3" s="24" customFormat="1" hidden="1" x14ac:dyDescent="0.35">
      <c r="A107" s="52" t="s">
        <v>132</v>
      </c>
      <c r="B107" s="56"/>
      <c r="C107" s="23"/>
    </row>
    <row r="108" spans="1:3" x14ac:dyDescent="0.35">
      <c r="A108" s="52" t="s">
        <v>92</v>
      </c>
      <c r="B108" s="56">
        <v>550000</v>
      </c>
      <c r="C108" s="23"/>
    </row>
    <row r="109" spans="1:3" s="24" customFormat="1" hidden="1" x14ac:dyDescent="0.35">
      <c r="A109" s="52" t="s">
        <v>138</v>
      </c>
      <c r="B109" s="56"/>
      <c r="C109" s="23"/>
    </row>
    <row r="110" spans="1:3" s="24" customFormat="1" ht="29" x14ac:dyDescent="0.35">
      <c r="A110" s="52" t="s">
        <v>101</v>
      </c>
      <c r="B110" s="56">
        <v>471999</v>
      </c>
      <c r="C110" s="23"/>
    </row>
    <row r="111" spans="1:3" s="24" customFormat="1" x14ac:dyDescent="0.35">
      <c r="A111" s="51" t="s">
        <v>103</v>
      </c>
      <c r="B111" s="56">
        <v>37850</v>
      </c>
    </row>
    <row r="112" spans="1:3" s="24" customFormat="1" x14ac:dyDescent="0.35">
      <c r="A112" s="51" t="s">
        <v>104</v>
      </c>
      <c r="B112" s="56">
        <v>5000000</v>
      </c>
    </row>
    <row r="113" spans="1:3" s="24" customFormat="1" ht="29" x14ac:dyDescent="0.35">
      <c r="A113" s="55" t="s">
        <v>109</v>
      </c>
      <c r="B113" s="56">
        <v>58750</v>
      </c>
      <c r="C113" s="23"/>
    </row>
    <row r="114" spans="1:3" s="24" customFormat="1" ht="29" x14ac:dyDescent="0.35">
      <c r="A114" s="55" t="s">
        <v>95</v>
      </c>
      <c r="B114" s="56">
        <v>3345950</v>
      </c>
      <c r="C114" s="23"/>
    </row>
    <row r="115" spans="1:3" s="24" customFormat="1" ht="29" x14ac:dyDescent="0.35">
      <c r="A115" s="55" t="s">
        <v>135</v>
      </c>
      <c r="B115" s="56">
        <v>4250050</v>
      </c>
      <c r="C115" s="23"/>
    </row>
    <row r="116" spans="1:3" s="24" customFormat="1" x14ac:dyDescent="0.35">
      <c r="A116" s="51" t="s">
        <v>94</v>
      </c>
      <c r="B116" s="56">
        <v>1807320</v>
      </c>
      <c r="C116" s="17"/>
    </row>
    <row r="117" spans="1:3" hidden="1" x14ac:dyDescent="0.35">
      <c r="A117" s="51" t="s">
        <v>126</v>
      </c>
      <c r="B117" s="56"/>
      <c r="C117" s="17"/>
    </row>
    <row r="118" spans="1:3" s="24" customFormat="1" x14ac:dyDescent="0.35">
      <c r="A118" s="51" t="s">
        <v>108</v>
      </c>
      <c r="B118" s="56">
        <v>1600000</v>
      </c>
      <c r="C118" s="17"/>
    </row>
    <row r="119" spans="1:3" s="5" customFormat="1" x14ac:dyDescent="0.35">
      <c r="A119" s="52" t="s">
        <v>91</v>
      </c>
      <c r="B119" s="56">
        <v>1524580</v>
      </c>
      <c r="C119" s="18"/>
    </row>
    <row r="120" spans="1:3" s="5" customFormat="1" hidden="1" x14ac:dyDescent="0.35">
      <c r="A120" s="53" t="s">
        <v>90</v>
      </c>
      <c r="B120" s="50"/>
      <c r="C120" s="18"/>
    </row>
    <row r="121" spans="1:3" s="5" customFormat="1" hidden="1" x14ac:dyDescent="0.35">
      <c r="A121" s="53" t="s">
        <v>131</v>
      </c>
      <c r="B121" s="50"/>
      <c r="C121" s="18"/>
    </row>
    <row r="122" spans="1:3" x14ac:dyDescent="0.35">
      <c r="A122" s="4"/>
      <c r="B122" s="10"/>
    </row>
    <row r="123" spans="1:3" x14ac:dyDescent="0.35">
      <c r="A123" s="4"/>
      <c r="B123" s="10"/>
    </row>
    <row r="124" spans="1:3" x14ac:dyDescent="0.35">
      <c r="A124" s="4"/>
      <c r="B124" s="10"/>
    </row>
    <row r="125" spans="1:3" ht="29" x14ac:dyDescent="0.35">
      <c r="A125" s="15" t="s">
        <v>89</v>
      </c>
      <c r="B125" s="16" t="s">
        <v>139</v>
      </c>
    </row>
    <row r="126" spans="1:3" s="24" customFormat="1" x14ac:dyDescent="0.35">
      <c r="A126" s="25" t="s">
        <v>89</v>
      </c>
      <c r="B126" s="3">
        <f>SUM(B127:B130)</f>
        <v>190714715</v>
      </c>
    </row>
    <row r="127" spans="1:3" s="24" customFormat="1" x14ac:dyDescent="0.35">
      <c r="A127" s="69" t="s">
        <v>118</v>
      </c>
      <c r="B127" s="50">
        <v>125439000</v>
      </c>
    </row>
    <row r="128" spans="1:3" s="24" customFormat="1" x14ac:dyDescent="0.35">
      <c r="A128" s="69" t="s">
        <v>119</v>
      </c>
      <c r="B128" s="50">
        <v>57215000</v>
      </c>
    </row>
    <row r="129" spans="1:2" s="24" customFormat="1" x14ac:dyDescent="0.35">
      <c r="A129" s="69" t="s">
        <v>120</v>
      </c>
      <c r="B129" s="50">
        <v>1240000</v>
      </c>
    </row>
    <row r="130" spans="1:2" s="24" customFormat="1" x14ac:dyDescent="0.35">
      <c r="A130" s="69" t="s">
        <v>123</v>
      </c>
      <c r="B130" s="50">
        <f>SUM(B131:B134)</f>
        <v>6820715</v>
      </c>
    </row>
    <row r="131" spans="1:2" s="24" customFormat="1" x14ac:dyDescent="0.35">
      <c r="A131" s="70" t="s">
        <v>121</v>
      </c>
      <c r="B131" s="71">
        <v>4722900</v>
      </c>
    </row>
    <row r="132" spans="1:2" s="24" customFormat="1" x14ac:dyDescent="0.35">
      <c r="A132" s="70" t="s">
        <v>137</v>
      </c>
      <c r="B132" s="71">
        <v>1012800</v>
      </c>
    </row>
    <row r="133" spans="1:2" s="24" customFormat="1" x14ac:dyDescent="0.35">
      <c r="A133" s="70" t="s">
        <v>122</v>
      </c>
      <c r="B133" s="71">
        <v>544400</v>
      </c>
    </row>
    <row r="134" spans="1:2" s="24" customFormat="1" x14ac:dyDescent="0.35">
      <c r="A134" s="70" t="s">
        <v>161</v>
      </c>
      <c r="B134" s="71">
        <v>540615</v>
      </c>
    </row>
    <row r="135" spans="1:2" hidden="1" x14ac:dyDescent="0.35">
      <c r="A135" s="25" t="s">
        <v>98</v>
      </c>
      <c r="B135" s="26">
        <f>SUM(B136:B142)</f>
        <v>0</v>
      </c>
    </row>
    <row r="136" spans="1:2" s="24" customFormat="1" hidden="1" x14ac:dyDescent="0.35">
      <c r="A136" s="46" t="s">
        <v>11</v>
      </c>
      <c r="B136" s="43"/>
    </row>
    <row r="137" spans="1:2" s="24" customFormat="1" hidden="1" x14ac:dyDescent="0.35">
      <c r="A137" s="46" t="s">
        <v>12</v>
      </c>
      <c r="B137" s="43"/>
    </row>
    <row r="138" spans="1:2" s="24" customFormat="1" hidden="1" x14ac:dyDescent="0.35">
      <c r="A138" s="46" t="s">
        <v>13</v>
      </c>
      <c r="B138" s="43"/>
    </row>
    <row r="139" spans="1:2" s="24" customFormat="1" hidden="1" x14ac:dyDescent="0.35">
      <c r="A139" s="46" t="s">
        <v>14</v>
      </c>
      <c r="B139" s="43"/>
    </row>
    <row r="140" spans="1:2" s="24" customFormat="1" hidden="1" x14ac:dyDescent="0.35">
      <c r="A140" s="46" t="s">
        <v>15</v>
      </c>
      <c r="B140" s="43"/>
    </row>
    <row r="141" spans="1:2" s="24" customFormat="1" hidden="1" x14ac:dyDescent="0.35">
      <c r="A141" s="46" t="s">
        <v>16</v>
      </c>
      <c r="B141" s="43"/>
    </row>
    <row r="142" spans="1:2" s="24" customFormat="1" hidden="1" x14ac:dyDescent="0.35">
      <c r="A142" s="46" t="s">
        <v>17</v>
      </c>
      <c r="B142" s="43"/>
    </row>
    <row r="143" spans="1:2" x14ac:dyDescent="0.35">
      <c r="A143" s="4"/>
      <c r="B143" s="10"/>
    </row>
    <row r="144" spans="1:2" x14ac:dyDescent="0.35">
      <c r="A144" s="4"/>
      <c r="B144" s="10"/>
    </row>
    <row r="146" spans="1:3" ht="29" x14ac:dyDescent="0.35">
      <c r="A146" s="15" t="s">
        <v>0</v>
      </c>
      <c r="B146" s="16" t="s">
        <v>139</v>
      </c>
    </row>
    <row r="147" spans="1:3" s="5" customFormat="1" x14ac:dyDescent="0.35">
      <c r="A147" s="6" t="s">
        <v>9</v>
      </c>
      <c r="B147" s="7">
        <v>10000</v>
      </c>
      <c r="C147" s="5" t="s">
        <v>3</v>
      </c>
    </row>
    <row r="148" spans="1:3" s="5" customFormat="1" x14ac:dyDescent="0.35">
      <c r="A148" s="72" t="s">
        <v>99</v>
      </c>
      <c r="B148" s="54">
        <v>5000</v>
      </c>
    </row>
    <row r="149" spans="1:3" s="5" customFormat="1" x14ac:dyDescent="0.35">
      <c r="A149" s="72" t="s">
        <v>100</v>
      </c>
      <c r="B149" s="54">
        <v>5000</v>
      </c>
    </row>
    <row r="150" spans="1:3" s="5" customFormat="1" x14ac:dyDescent="0.35">
      <c r="A150" s="76" t="s">
        <v>159</v>
      </c>
      <c r="B150" s="54">
        <v>1785000</v>
      </c>
    </row>
    <row r="151" spans="1:3" x14ac:dyDescent="0.35">
      <c r="A151" s="6" t="s">
        <v>128</v>
      </c>
      <c r="B151" s="8">
        <f>SUM(B152:B176)</f>
        <v>44806129</v>
      </c>
    </row>
    <row r="152" spans="1:3" x14ac:dyDescent="0.35">
      <c r="A152" s="73" t="s">
        <v>4</v>
      </c>
      <c r="B152" s="14">
        <v>3748500</v>
      </c>
    </row>
    <row r="153" spans="1:3" x14ac:dyDescent="0.35">
      <c r="A153" s="73" t="s">
        <v>5</v>
      </c>
      <c r="B153" s="14">
        <v>864840</v>
      </c>
    </row>
    <row r="154" spans="1:3" x14ac:dyDescent="0.35">
      <c r="A154" s="73" t="s">
        <v>10</v>
      </c>
      <c r="B154" s="14">
        <v>160000</v>
      </c>
      <c r="C154" s="13"/>
    </row>
    <row r="155" spans="1:3" x14ac:dyDescent="0.35">
      <c r="A155" s="73" t="s">
        <v>6</v>
      </c>
      <c r="B155" s="14">
        <f>350000+200000-37100</f>
        <v>512900</v>
      </c>
      <c r="C155" s="13"/>
    </row>
    <row r="156" spans="1:3" x14ac:dyDescent="0.35">
      <c r="A156" s="47" t="s">
        <v>142</v>
      </c>
      <c r="B156" s="48">
        <f>275000-37100</f>
        <v>237900</v>
      </c>
      <c r="C156" s="13"/>
    </row>
    <row r="157" spans="1:3" x14ac:dyDescent="0.35">
      <c r="A157" s="47" t="s">
        <v>143</v>
      </c>
      <c r="B157" s="48">
        <v>200000</v>
      </c>
      <c r="C157" s="13"/>
    </row>
    <row r="158" spans="1:3" x14ac:dyDescent="0.35">
      <c r="A158" s="47" t="s">
        <v>144</v>
      </c>
      <c r="B158" s="48">
        <v>15000</v>
      </c>
      <c r="C158" s="13"/>
    </row>
    <row r="159" spans="1:3" x14ac:dyDescent="0.35">
      <c r="A159" s="47" t="s">
        <v>145</v>
      </c>
      <c r="B159" s="48">
        <v>10000</v>
      </c>
      <c r="C159" s="19"/>
    </row>
    <row r="160" spans="1:3" s="24" customFormat="1" ht="26.5" x14ac:dyDescent="0.35">
      <c r="A160" s="47" t="s">
        <v>146</v>
      </c>
      <c r="B160" s="48">
        <v>50000</v>
      </c>
      <c r="C160" s="19"/>
    </row>
    <row r="161" spans="1:3" s="24" customFormat="1" x14ac:dyDescent="0.35">
      <c r="A161" s="73" t="s">
        <v>116</v>
      </c>
      <c r="B161" s="8">
        <v>800000</v>
      </c>
      <c r="C161" s="19"/>
    </row>
    <row r="162" spans="1:3" s="24" customFormat="1" hidden="1" x14ac:dyDescent="0.35">
      <c r="A162" s="73" t="s">
        <v>134</v>
      </c>
      <c r="B162" s="8"/>
      <c r="C162" s="19"/>
    </row>
    <row r="163" spans="1:3" s="24" customFormat="1" x14ac:dyDescent="0.35">
      <c r="A163" s="73" t="s">
        <v>141</v>
      </c>
      <c r="B163" s="8">
        <v>30000</v>
      </c>
      <c r="C163" s="19"/>
    </row>
    <row r="164" spans="1:3" s="24" customFormat="1" x14ac:dyDescent="0.35">
      <c r="A164" s="73" t="s">
        <v>150</v>
      </c>
      <c r="B164" s="14">
        <f>SUM(B165:B168,B172)</f>
        <v>12000000</v>
      </c>
      <c r="C164" s="13"/>
    </row>
    <row r="165" spans="1:3" s="24" customFormat="1" x14ac:dyDescent="0.35">
      <c r="A165" s="47" t="s">
        <v>154</v>
      </c>
      <c r="B165" s="48">
        <v>4295861</v>
      </c>
      <c r="C165" s="13"/>
    </row>
    <row r="166" spans="1:3" s="24" customFormat="1" x14ac:dyDescent="0.35">
      <c r="A166" s="47" t="s">
        <v>155</v>
      </c>
      <c r="B166" s="48">
        <v>3670165</v>
      </c>
      <c r="C166" s="13"/>
    </row>
    <row r="167" spans="1:3" s="24" customFormat="1" x14ac:dyDescent="0.35">
      <c r="A167" s="47" t="s">
        <v>156</v>
      </c>
      <c r="B167" s="48">
        <v>700000</v>
      </c>
      <c r="C167" s="13"/>
    </row>
    <row r="168" spans="1:3" s="24" customFormat="1" x14ac:dyDescent="0.35">
      <c r="A168" s="74" t="s">
        <v>157</v>
      </c>
      <c r="B168" s="75">
        <f>SUM(B169:B171)</f>
        <v>3308974</v>
      </c>
      <c r="C168" s="19"/>
    </row>
    <row r="169" spans="1:3" s="24" customFormat="1" x14ac:dyDescent="0.35">
      <c r="A169" s="74" t="s">
        <v>151</v>
      </c>
      <c r="B169" s="71">
        <v>527142</v>
      </c>
      <c r="C169" s="19"/>
    </row>
    <row r="170" spans="1:3" s="24" customFormat="1" x14ac:dyDescent="0.35">
      <c r="A170" s="74" t="s">
        <v>152</v>
      </c>
      <c r="B170" s="71">
        <v>1133272</v>
      </c>
      <c r="C170" s="19"/>
    </row>
    <row r="171" spans="1:3" s="24" customFormat="1" x14ac:dyDescent="0.35">
      <c r="A171" s="74" t="s">
        <v>153</v>
      </c>
      <c r="B171" s="71">
        <v>1648560</v>
      </c>
      <c r="C171" s="19"/>
    </row>
    <row r="172" spans="1:3" s="24" customFormat="1" x14ac:dyDescent="0.35">
      <c r="A172" s="47" t="s">
        <v>158</v>
      </c>
      <c r="B172" s="48">
        <v>25000</v>
      </c>
      <c r="C172" s="19"/>
    </row>
    <row r="173" spans="1:3" s="24" customFormat="1" x14ac:dyDescent="0.35">
      <c r="A173" s="73" t="s">
        <v>162</v>
      </c>
      <c r="B173" s="14">
        <f>SUM(B174:B175)</f>
        <v>5390000</v>
      </c>
      <c r="C173" s="13"/>
    </row>
    <row r="174" spans="1:3" s="24" customFormat="1" x14ac:dyDescent="0.35">
      <c r="A174" s="47" t="s">
        <v>163</v>
      </c>
      <c r="B174" s="48">
        <v>2940000</v>
      </c>
      <c r="C174" s="13"/>
    </row>
    <row r="175" spans="1:3" s="24" customFormat="1" x14ac:dyDescent="0.35">
      <c r="A175" s="47" t="s">
        <v>164</v>
      </c>
      <c r="B175" s="48">
        <v>2450000</v>
      </c>
      <c r="C175" s="13"/>
    </row>
    <row r="176" spans="1:3" x14ac:dyDescent="0.35">
      <c r="A176" s="73" t="s">
        <v>8</v>
      </c>
      <c r="B176" s="8">
        <f>87915-37000+37100</f>
        <v>88015</v>
      </c>
      <c r="C176" s="20"/>
    </row>
    <row r="180" spans="1:3" ht="29" x14ac:dyDescent="0.35">
      <c r="A180" s="15" t="s">
        <v>1</v>
      </c>
      <c r="B180" s="16" t="s">
        <v>139</v>
      </c>
    </row>
    <row r="181" spans="1:3" x14ac:dyDescent="0.35">
      <c r="A181" s="21" t="s">
        <v>127</v>
      </c>
      <c r="B181" s="3">
        <v>2217256</v>
      </c>
    </row>
    <row r="182" spans="1:3" s="24" customFormat="1" x14ac:dyDescent="0.35">
      <c r="A182" s="21" t="s">
        <v>117</v>
      </c>
      <c r="B182" s="3">
        <v>260000</v>
      </c>
      <c r="C182" s="17"/>
    </row>
    <row r="183" spans="1:3" s="24" customFormat="1" x14ac:dyDescent="0.35">
      <c r="A183" s="21" t="s">
        <v>129</v>
      </c>
      <c r="B183" s="3">
        <v>250000</v>
      </c>
      <c r="C183" s="17"/>
    </row>
    <row r="184" spans="1:3" x14ac:dyDescent="0.35">
      <c r="A184" s="21" t="s">
        <v>7</v>
      </c>
      <c r="B184" s="3">
        <v>325302</v>
      </c>
      <c r="C184" s="17"/>
    </row>
    <row r="185" spans="1:3" x14ac:dyDescent="0.35">
      <c r="A185" s="9"/>
      <c r="B185" s="11"/>
    </row>
  </sheetData>
  <sortState ref="A91:B100">
    <sortCondition ref="A91:A100"/>
  </sortState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Ütsik</dc:creator>
  <cp:lastModifiedBy>Signe Piir</cp:lastModifiedBy>
  <dcterms:created xsi:type="dcterms:W3CDTF">2017-02-21T13:06:19Z</dcterms:created>
  <dcterms:modified xsi:type="dcterms:W3CDTF">2023-04-04T09:32:38Z</dcterms:modified>
</cp:coreProperties>
</file>