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akorjas\Documents\01 Riigiabi, tulu teenimine\Tuu teeniva projekti finantsanalüüs\"/>
    </mc:Choice>
  </mc:AlternateContent>
  <bookViews>
    <workbookView xWindow="0" yWindow="0" windowWidth="21576" windowHeight="8064" tabRatio="622" activeTab="3"/>
  </bookViews>
  <sheets>
    <sheet name="Esileht" sheetId="11" r:id="rId1"/>
    <sheet name="1. Invest. elluviimise kulud" sheetId="2" r:id="rId2"/>
    <sheet name="2. Tulud-kulud" sheetId="1" r:id="rId3"/>
    <sheet name="3. Jääkväärtus" sheetId="15" r:id="rId4"/>
    <sheet name="4. Finantseerimisvajak" sheetId="7" r:id="rId5"/>
    <sheet name="Maksumäärad" sheetId="12" r:id="rId6"/>
    <sheet name="Arvestusperioodid" sheetId="13" r:id="rId7"/>
  </sheets>
  <definedNames>
    <definedName name="_xlnm.Print_Area" localSheetId="1">'1. Invest. elluviimise kulud'!$A$1:$O$17</definedName>
    <definedName name="_xlnm.Print_Area" localSheetId="2">'2. Tulud-kulud'!$A$1:$T$92</definedName>
    <definedName name="_xlnm.Print_Area" localSheetId="4">'4. Finantseerimisvajak'!$B$1:$E$25</definedName>
    <definedName name="_xlnm.Print_Area" localSheetId="6">Arvestusperioodid!$A$1:$C$15</definedName>
    <definedName name="_xlnm.Print_Area" localSheetId="0">Esileht!$A$1:$C$19</definedName>
    <definedName name="_xlnm.Print_Area" localSheetId="5">Maksumäärad!$A$1:$P$17</definedName>
    <definedName name="_xlnm.Print_Titles" localSheetId="1">'1. Invest. elluviimise kulud'!$A:$B</definedName>
    <definedName name="_xlnm.Print_Titles" localSheetId="2">'2. Tulud-kulud'!$A:$C,'2. Tulud-kulud'!$2:$3</definedName>
    <definedName name="_xlnm.Print_Titles" localSheetId="3">'3. Jääkväärtus'!$A:$B,'3. Jääkväärtus'!$5:$6</definedName>
  </definedNames>
  <calcPr calcId="162913"/>
</workbook>
</file>

<file path=xl/calcChain.xml><?xml version="1.0" encoding="utf-8"?>
<calcChain xmlns="http://schemas.openxmlformats.org/spreadsheetml/2006/main">
  <c r="Q12" i="15" l="1"/>
  <c r="Q4" i="15" l="1"/>
  <c r="BE4" i="15" l="1"/>
  <c r="BE5" i="15"/>
  <c r="T4" i="15"/>
  <c r="U4" i="15" s="1"/>
  <c r="V4" i="15" s="1"/>
  <c r="H92" i="1"/>
  <c r="H81" i="1"/>
  <c r="I81" i="1"/>
  <c r="J81" i="1"/>
  <c r="K81" i="1"/>
  <c r="L81" i="1"/>
  <c r="G69" i="1"/>
  <c r="H69" i="1"/>
  <c r="I69" i="1"/>
  <c r="J69" i="1"/>
  <c r="K69" i="1"/>
  <c r="L69" i="1"/>
  <c r="G57" i="1"/>
  <c r="H57" i="1"/>
  <c r="I57" i="1"/>
  <c r="J57" i="1"/>
  <c r="K57" i="1"/>
  <c r="L57" i="1"/>
  <c r="G43" i="1"/>
  <c r="G44" i="1" s="1"/>
  <c r="G45" i="1" s="1"/>
  <c r="H43" i="1"/>
  <c r="H44" i="1" s="1"/>
  <c r="H45" i="1" s="1"/>
  <c r="I43" i="1"/>
  <c r="I44" i="1" s="1"/>
  <c r="I45" i="1" s="1"/>
  <c r="J43" i="1"/>
  <c r="J44" i="1" s="1"/>
  <c r="J45" i="1" s="1"/>
  <c r="K43" i="1"/>
  <c r="L43" i="1"/>
  <c r="L44" i="1" s="1"/>
  <c r="H20" i="1"/>
  <c r="I20" i="1"/>
  <c r="J20" i="1"/>
  <c r="K20" i="1"/>
  <c r="L20" i="1"/>
  <c r="M2" i="1"/>
  <c r="H2" i="1"/>
  <c r="I2" i="1"/>
  <c r="J2" i="1"/>
  <c r="K2" i="1"/>
  <c r="L2" i="1"/>
  <c r="K5" i="15"/>
  <c r="F5" i="15"/>
  <c r="G5" i="15"/>
  <c r="H5" i="15" s="1"/>
  <c r="I5" i="15" s="1"/>
  <c r="J5" i="15" s="1"/>
  <c r="G81" i="1"/>
  <c r="M81" i="1"/>
  <c r="G20" i="1"/>
  <c r="M20" i="1"/>
  <c r="N20" i="1"/>
  <c r="H90" i="1" l="1"/>
  <c r="J83" i="1"/>
  <c r="I83" i="1"/>
  <c r="I85" i="1" s="1"/>
  <c r="H83" i="1"/>
  <c r="H91" i="1" s="1"/>
  <c r="K83" i="1"/>
  <c r="J85" i="1"/>
  <c r="H85" i="1"/>
  <c r="K85" i="1"/>
  <c r="I92" i="1"/>
  <c r="G83" i="1"/>
  <c r="G85" i="1" s="1"/>
  <c r="K44" i="1"/>
  <c r="K45" i="1" s="1"/>
  <c r="L45" i="1"/>
  <c r="L83" i="1" s="1"/>
  <c r="L85" i="1" s="1"/>
  <c r="F81" i="1"/>
  <c r="E81" i="1"/>
  <c r="I90" i="1" l="1"/>
  <c r="I91" i="1"/>
  <c r="J92" i="1"/>
  <c r="R20" i="1"/>
  <c r="J91" i="1" l="1"/>
  <c r="J90" i="1"/>
  <c r="K92" i="1"/>
  <c r="B11" i="11"/>
  <c r="L92" i="1" l="1"/>
  <c r="K91" i="1"/>
  <c r="K90" i="1"/>
  <c r="O20" i="1"/>
  <c r="P20" i="1"/>
  <c r="Q20" i="1"/>
  <c r="N43" i="1"/>
  <c r="N44" i="1" s="1"/>
  <c r="O43" i="1"/>
  <c r="O44" i="1" s="1"/>
  <c r="O45" i="1" s="1"/>
  <c r="P43" i="1"/>
  <c r="P44" i="1" s="1"/>
  <c r="P45" i="1" s="1"/>
  <c r="Q43" i="1"/>
  <c r="Q44" i="1" s="1"/>
  <c r="Q45" i="1" s="1"/>
  <c r="N57" i="1"/>
  <c r="O57" i="1"/>
  <c r="P57" i="1"/>
  <c r="Q57" i="1"/>
  <c r="N69" i="1"/>
  <c r="O69" i="1"/>
  <c r="P69" i="1"/>
  <c r="Q69" i="1"/>
  <c r="N81" i="1"/>
  <c r="O81" i="1"/>
  <c r="P81" i="1"/>
  <c r="Q81" i="1"/>
  <c r="M92" i="1" l="1"/>
  <c r="L91" i="1"/>
  <c r="L90" i="1"/>
  <c r="Q83" i="1"/>
  <c r="Q85" i="1" s="1"/>
  <c r="P83" i="1"/>
  <c r="P85" i="1" s="1"/>
  <c r="O83" i="1"/>
  <c r="O85" i="1" s="1"/>
  <c r="N45" i="1"/>
  <c r="N83" i="1" s="1"/>
  <c r="C22" i="7"/>
  <c r="M90" i="1" l="1"/>
  <c r="N85" i="1"/>
  <c r="S4" i="15"/>
  <c r="W4" i="15" s="1"/>
  <c r="X4" i="15" s="1"/>
  <c r="Y4" i="15" s="1"/>
  <c r="Z4" i="15" s="1"/>
  <c r="AA4" i="15" s="1"/>
  <c r="AB4" i="15" s="1"/>
  <c r="AC4" i="15" s="1"/>
  <c r="AD4" i="15" s="1"/>
  <c r="AE4" i="15" s="1"/>
  <c r="AF4" i="15" s="1"/>
  <c r="AG4" i="15" s="1"/>
  <c r="AH4" i="15" s="1"/>
  <c r="AI4" i="15" s="1"/>
  <c r="AJ4" i="15" s="1"/>
  <c r="AK4" i="15" s="1"/>
  <c r="AL4" i="15" s="1"/>
  <c r="AM4" i="15" s="1"/>
  <c r="AN4" i="15" s="1"/>
  <c r="AO4" i="15" s="1"/>
  <c r="AP4" i="15" s="1"/>
  <c r="AQ4" i="15" s="1"/>
  <c r="AR4" i="15" s="1"/>
  <c r="AS4" i="15" s="1"/>
  <c r="AT4" i="15" s="1"/>
  <c r="AU4" i="15" s="1"/>
  <c r="AV4" i="15" s="1"/>
  <c r="AW4" i="15" s="1"/>
  <c r="AX4" i="15" s="1"/>
  <c r="AY4" i="15" s="1"/>
  <c r="AZ4" i="15" s="1"/>
  <c r="BA4" i="15" s="1"/>
  <c r="BB4" i="15" s="1"/>
  <c r="BC4" i="15" s="1"/>
  <c r="BD4" i="15" s="1"/>
  <c r="BF4" i="15" s="1"/>
  <c r="BG4" i="15" s="1"/>
  <c r="BH4" i="15" s="1"/>
  <c r="BI4" i="15" s="1"/>
  <c r="BJ4" i="15" s="1"/>
  <c r="BK4" i="15" s="1"/>
  <c r="BL4" i="15" s="1"/>
  <c r="BM4" i="15" s="1"/>
  <c r="E92" i="1" l="1"/>
  <c r="F92" i="1" s="1"/>
  <c r="G92" i="1" l="1"/>
  <c r="J5" i="2"/>
  <c r="G91" i="1" l="1"/>
  <c r="G90" i="1"/>
  <c r="O12" i="2"/>
  <c r="O7" i="2"/>
  <c r="O5" i="2"/>
  <c r="O4" i="2"/>
  <c r="O3" i="2"/>
  <c r="N92" i="1" l="1"/>
  <c r="D20" i="1"/>
  <c r="N90" i="1" l="1"/>
  <c r="N91" i="1"/>
  <c r="O92" i="1"/>
  <c r="P92" i="1" s="1"/>
  <c r="Q92" i="1" s="1"/>
  <c r="R92" i="1" s="1"/>
  <c r="D90" i="1"/>
  <c r="D43" i="1"/>
  <c r="E43" i="1"/>
  <c r="F43" i="1"/>
  <c r="M43" i="1"/>
  <c r="O6" i="2" l="1"/>
  <c r="C15" i="15" l="1"/>
  <c r="O90" i="1" l="1"/>
  <c r="O91" i="1"/>
  <c r="R43" i="1"/>
  <c r="N5" i="12"/>
  <c r="O5" i="12"/>
  <c r="P5" i="12"/>
  <c r="D5" i="12"/>
  <c r="F44" i="1" s="1"/>
  <c r="E5" i="12"/>
  <c r="M44" i="1" s="1"/>
  <c r="F5" i="12"/>
  <c r="G5" i="12"/>
  <c r="H5" i="12"/>
  <c r="I5" i="12"/>
  <c r="J5" i="12"/>
  <c r="K5" i="12"/>
  <c r="L5" i="12"/>
  <c r="M5" i="12"/>
  <c r="C5" i="12"/>
  <c r="E44" i="1" s="1"/>
  <c r="B5" i="12"/>
  <c r="D44" i="1" s="1"/>
  <c r="B2" i="12"/>
  <c r="C2" i="12" s="1"/>
  <c r="D2" i="12" s="1"/>
  <c r="E2" i="12" s="1"/>
  <c r="F2" i="12" s="1"/>
  <c r="G2" i="12" s="1"/>
  <c r="H2" i="12" s="1"/>
  <c r="I2" i="12" s="1"/>
  <c r="J2" i="12" s="1"/>
  <c r="K2" i="12" s="1"/>
  <c r="L2" i="12" s="1"/>
  <c r="M2" i="12" s="1"/>
  <c r="N2" i="12" s="1"/>
  <c r="O2" i="12" s="1"/>
  <c r="P2" i="12" s="1"/>
  <c r="P90" i="1" l="1"/>
  <c r="P91" i="1"/>
  <c r="R44" i="1"/>
  <c r="R45" i="1" s="1"/>
  <c r="D2" i="2"/>
  <c r="Q90" i="1" l="1"/>
  <c r="Q91" i="1"/>
  <c r="R90" i="1"/>
  <c r="C5" i="15"/>
  <c r="D5" i="15" s="1"/>
  <c r="E5" i="15" s="1"/>
  <c r="D2" i="1"/>
  <c r="E2" i="1" s="1"/>
  <c r="F2" i="1" s="1"/>
  <c r="G2" i="1" s="1"/>
  <c r="N2" i="1" s="1"/>
  <c r="C5" i="7"/>
  <c r="C4" i="7"/>
  <c r="L5" i="15" l="1"/>
  <c r="M5" i="15" s="1"/>
  <c r="N5" i="15" s="1"/>
  <c r="O5" i="15" s="1"/>
  <c r="P5" i="15" s="1"/>
  <c r="O2" i="1"/>
  <c r="P2" i="1" s="1"/>
  <c r="Q2" i="1" s="1"/>
  <c r="R2" i="1" s="1"/>
  <c r="R57" i="1"/>
  <c r="R69" i="1"/>
  <c r="R81" i="1"/>
  <c r="O8" i="2"/>
  <c r="O9" i="2"/>
  <c r="O10" i="2"/>
  <c r="O11" i="2"/>
  <c r="J7" i="2"/>
  <c r="J8" i="2"/>
  <c r="J9" i="2"/>
  <c r="J10" i="2"/>
  <c r="J11" i="2"/>
  <c r="J6" i="2"/>
  <c r="E15" i="2"/>
  <c r="E16" i="2" s="1"/>
  <c r="F15" i="2"/>
  <c r="F16" i="2" s="1"/>
  <c r="G15" i="2"/>
  <c r="G16" i="2" s="1"/>
  <c r="H15" i="2"/>
  <c r="H16" i="2" s="1"/>
  <c r="I15" i="2"/>
  <c r="I16" i="2" s="1"/>
  <c r="D15" i="2"/>
  <c r="J3" i="2"/>
  <c r="O13" i="2"/>
  <c r="J13" i="2"/>
  <c r="J12" i="2"/>
  <c r="O14" i="2"/>
  <c r="C6" i="7"/>
  <c r="J14" i="2"/>
  <c r="J4" i="2"/>
  <c r="E2" i="2"/>
  <c r="F2" i="2" s="1"/>
  <c r="G2" i="2" s="1"/>
  <c r="H2" i="2" s="1"/>
  <c r="I2" i="2" s="1"/>
  <c r="Q5" i="15" l="1"/>
  <c r="D16" i="2"/>
  <c r="J16" i="2" s="1"/>
  <c r="D9" i="7"/>
  <c r="O15" i="2"/>
  <c r="D57" i="1"/>
  <c r="D69" i="1"/>
  <c r="F69" i="1"/>
  <c r="M57" i="1"/>
  <c r="E57" i="1"/>
  <c r="F57" i="1"/>
  <c r="D81" i="1"/>
  <c r="E69" i="1"/>
  <c r="M69" i="1"/>
  <c r="J15" i="2"/>
  <c r="C9" i="7" s="1"/>
  <c r="J17" i="2" l="1"/>
  <c r="E20" i="1"/>
  <c r="O16" i="2"/>
  <c r="Y7" i="15" s="1"/>
  <c r="M45" i="1"/>
  <c r="M83" i="1" s="1"/>
  <c r="M91" i="1" s="1"/>
  <c r="R83" i="1"/>
  <c r="R91" i="1" s="1"/>
  <c r="M85" i="1" l="1"/>
  <c r="E90" i="1"/>
  <c r="F20" i="1"/>
  <c r="F90" i="1" s="1"/>
  <c r="E45" i="1"/>
  <c r="F45" i="1"/>
  <c r="D45" i="1"/>
  <c r="R85" i="1"/>
  <c r="Q10" i="15" l="1"/>
  <c r="D11" i="7"/>
  <c r="Z11" i="15"/>
  <c r="AD11" i="15"/>
  <c r="AH11" i="15"/>
  <c r="AP11" i="15"/>
  <c r="AT11" i="15"/>
  <c r="AX11" i="15"/>
  <c r="W11" i="15"/>
  <c r="AA11" i="15"/>
  <c r="AE11" i="15"/>
  <c r="AI11" i="15"/>
  <c r="AQ11" i="15"/>
  <c r="AU11" i="15"/>
  <c r="AY11" i="15"/>
  <c r="U11" i="15"/>
  <c r="Y11" i="15"/>
  <c r="AG11" i="15"/>
  <c r="AO11" i="15"/>
  <c r="AS11" i="15"/>
  <c r="AW11" i="15"/>
  <c r="AF11" i="15"/>
  <c r="AJ11" i="15"/>
  <c r="AN11" i="15"/>
  <c r="AR11" i="15"/>
  <c r="AV11" i="15"/>
  <c r="AK11" i="15"/>
  <c r="S90" i="1"/>
  <c r="F83" i="1"/>
  <c r="F91" i="1" s="1"/>
  <c r="E83" i="1"/>
  <c r="E91" i="1" s="1"/>
  <c r="D83" i="1"/>
  <c r="AZ11" i="15" l="1"/>
  <c r="AB11" i="15"/>
  <c r="T11" i="15"/>
  <c r="S11" i="15"/>
  <c r="X11" i="15"/>
  <c r="AM11" i="15"/>
  <c r="AL11" i="15"/>
  <c r="BA11" i="15"/>
  <c r="R11" i="15"/>
  <c r="BC11" i="15"/>
  <c r="AC11" i="15"/>
  <c r="V11" i="15"/>
  <c r="BB11" i="15"/>
  <c r="Z90" i="1"/>
  <c r="T90" i="1" s="1"/>
  <c r="D91" i="1"/>
  <c r="D12" i="7"/>
  <c r="F85" i="1"/>
  <c r="D85" i="1"/>
  <c r="D87" i="1" s="1"/>
  <c r="E85" i="1"/>
  <c r="Q13" i="15" l="1"/>
  <c r="E87" i="1"/>
  <c r="S91" i="1"/>
  <c r="Z91" i="1" s="1"/>
  <c r="T91" i="1" s="1"/>
  <c r="C7" i="15"/>
  <c r="C8" i="15" s="1"/>
  <c r="I10" i="7" l="1"/>
  <c r="F87" i="1"/>
  <c r="G87" i="1" s="1"/>
  <c r="H87" i="1" l="1"/>
  <c r="I87" i="1" s="1"/>
  <c r="J87" i="1" s="1"/>
  <c r="K87" i="1" s="1"/>
  <c r="L87" i="1" s="1"/>
  <c r="M87" i="1" s="1"/>
  <c r="N87" i="1" s="1"/>
  <c r="O87" i="1" s="1"/>
  <c r="P87" i="1" s="1"/>
  <c r="Q87" i="1" s="1"/>
  <c r="R87" i="1" s="1"/>
  <c r="C16" i="15"/>
  <c r="D10" i="7" s="1"/>
  <c r="C10" i="7"/>
  <c r="R5" i="15"/>
  <c r="S5" i="15" s="1"/>
  <c r="T5" i="15" s="1"/>
  <c r="U5" i="15" s="1"/>
  <c r="V5" i="15" s="1"/>
  <c r="W5" i="15" s="1"/>
  <c r="X5" i="15" s="1"/>
  <c r="Y5" i="15" s="1"/>
  <c r="Z5" i="15" s="1"/>
  <c r="AA5" i="15" s="1"/>
  <c r="AB5" i="15" s="1"/>
  <c r="AC5" i="15" s="1"/>
  <c r="AD5" i="15" s="1"/>
  <c r="AE5" i="15" s="1"/>
  <c r="AF5" i="15" s="1"/>
  <c r="AG5" i="15" s="1"/>
  <c r="AH5" i="15" s="1"/>
  <c r="AI5" i="15" s="1"/>
  <c r="AJ5" i="15" s="1"/>
  <c r="AK5" i="15" s="1"/>
  <c r="AL5" i="15" s="1"/>
  <c r="AM5" i="15" s="1"/>
  <c r="AN5" i="15" s="1"/>
  <c r="AO5" i="15" s="1"/>
  <c r="AP5" i="15" s="1"/>
  <c r="AQ5" i="15" s="1"/>
  <c r="AR5" i="15" s="1"/>
  <c r="AS5" i="15" s="1"/>
  <c r="AT5" i="15" s="1"/>
  <c r="AU5" i="15" s="1"/>
  <c r="AV5" i="15" s="1"/>
  <c r="AW5" i="15" s="1"/>
  <c r="AX5" i="15" s="1"/>
  <c r="AY5" i="15" s="1"/>
  <c r="AZ5" i="15" s="1"/>
  <c r="BA5" i="15" s="1"/>
  <c r="BB5" i="15" s="1"/>
  <c r="BC5" i="15" s="1"/>
  <c r="BD5" i="15" s="1"/>
  <c r="BF5" i="15" s="1"/>
  <c r="BG5" i="15" s="1"/>
  <c r="BH5" i="15" s="1"/>
  <c r="BI5" i="15" s="1"/>
  <c r="BJ5" i="15" s="1"/>
  <c r="BK5" i="15" s="1"/>
  <c r="BL5" i="15" s="1"/>
  <c r="BM5" i="15" s="1"/>
  <c r="S2" i="1"/>
  <c r="D13" i="7" l="1"/>
  <c r="C23" i="7" l="1"/>
  <c r="C24" i="7" s="1"/>
  <c r="C16" i="7"/>
  <c r="C15" i="7" s="1"/>
  <c r="F17" i="7" s="1"/>
  <c r="C17" i="7" l="1"/>
  <c r="G18" i="7"/>
  <c r="F18" i="7" s="1"/>
  <c r="C18" i="7" s="1"/>
  <c r="C20" i="7" s="1"/>
  <c r="G17" i="7"/>
</calcChain>
</file>

<file path=xl/comments1.xml><?xml version="1.0" encoding="utf-8"?>
<comments xmlns="http://schemas.openxmlformats.org/spreadsheetml/2006/main">
  <authors>
    <author>Siiri</author>
    <author>Allar Korjas</author>
    <author>Kai Kalmann</author>
  </authors>
  <commentList>
    <comment ref="B13" authorId="0" shapeId="0">
      <text>
        <r>
          <rPr>
            <sz val="9"/>
            <color indexed="81"/>
            <rFont val="Tahoma"/>
            <family val="2"/>
            <charset val="186"/>
          </rPr>
          <t>Arvestusperioodide alus komisjoni delegeeritud määrus nr 480/2014 I lisa. 
Muud sektorid on 10-15 aastat. 
http://eur-lex.europa.eu/legal-content/ET/TXT/?uri=CELEX:32014R0480&amp;qid=1517413754580 
Taotleja peab vastavalt oma objekti spetsiifikale tegema valiku arvestusperioodi pikkuse osas ja seda põhjendama.</t>
        </r>
      </text>
    </comment>
    <comment ref="B25" authorId="1" shapeId="0">
      <text>
        <r>
          <rPr>
            <sz val="9"/>
            <color indexed="81"/>
            <rFont val="Tahoma"/>
            <family val="2"/>
          </rPr>
          <t>Mõistlikuks kasumiks loetakse kapitali tasuvuse määra, 
mis ei ületa asjaomast vahetustehingute intressimäära (swap rate) pluss 100 baaspunkti.</t>
        </r>
      </text>
    </comment>
    <comment ref="B26" authorId="2" shapeId="0">
      <text>
        <r>
          <rPr>
            <sz val="9"/>
            <color indexed="81"/>
            <rFont val="Tahoma"/>
            <family val="2"/>
          </rPr>
          <t xml:space="preserve">Arvestusperioodi tegevuskasum (diskonteeritud väärtus) on erinevus diskonteeritud tulude ja diskonteeritud tegevuskulude vahel. 
651/2014 art 2 punkt 39 kohaselt tuleb tegevuskasum leida küll investeeringu eluea kohta, kuid lihtsustatud metoodika alusel võib esmalt välja arvutada arvestusperioodi diskonteeritud tulud ja kulud ning nende vahed ning siis eeldusel, et arvestusperioodi viimasel aastal teenitav puhastulu jääb kuni vara majandusliku eluea lõpuni samaks, summeeritakse arvestusperioodi viimase aasta tulude ja kulude vahe väärtus nii mitme aasta kohta, kui palju investeeringu vara kasulik eluiga on pikem kui arvestusperiood ja saadakse investeeringu jääkväärtus).
</t>
        </r>
      </text>
    </comment>
    <comment ref="B27" authorId="2" shapeId="0">
      <text>
        <r>
          <rPr>
            <sz val="9"/>
            <color indexed="81"/>
            <rFont val="Tahoma"/>
            <family val="2"/>
          </rPr>
          <t>Kapitali tasuvuse määr (a rate of return on capital, ROIC) on kogu sisemine tasuvusmäär, mille ettevõtja saab investeeritud kapitalilt tegevuse kestuse jooksul, st rahavoogude sisemine tasuvusmäär. 
Vahetustehingute intressimäära (swap rate) https://ec.europa.eu/competition-policy/state-aid/legislation/sgei/swap-rate-proxies_et
Pika kasutuseaga objektide puhul tuleb kasutada 10 aasta määra EUR alusel</t>
        </r>
      </text>
    </comment>
  </commentList>
</comments>
</file>

<file path=xl/comments2.xml><?xml version="1.0" encoding="utf-8"?>
<comments xmlns="http://schemas.openxmlformats.org/spreadsheetml/2006/main">
  <authors>
    <author>Siiri Einaste</author>
  </authors>
  <commentList>
    <comment ref="L2" authorId="0" shapeId="0">
      <text>
        <r>
          <rPr>
            <sz val="9"/>
            <color indexed="81"/>
            <rFont val="Tahoma"/>
            <family val="2"/>
            <charset val="186"/>
          </rPr>
          <t>Mitme aasta jooksul amortiseeritakse</t>
        </r>
      </text>
    </comment>
  </commentList>
</comments>
</file>

<file path=xl/comments3.xml><?xml version="1.0" encoding="utf-8"?>
<comments xmlns="http://schemas.openxmlformats.org/spreadsheetml/2006/main">
  <authors>
    <author>Siiri</author>
    <author>Allar Korjas</author>
    <author>Siiri Einaste</author>
  </authors>
  <commentList>
    <comment ref="R2" authorId="0" shapeId="0">
      <text>
        <r>
          <rPr>
            <sz val="9"/>
            <color indexed="81"/>
            <rFont val="Tahoma"/>
            <family val="2"/>
            <charset val="186"/>
          </rPr>
          <t>Prognoosiperioodi viimane aasta peab kattuma esilehel näidatud arvestusperioodi lõpuaastaga. Vajadusel lisa/kustuta veerge.
NB! Kui lisad või kustutad veerge, siis tee seda nii, et lisad või kustutad ainult "viimasele" veerule eelnevaid veerge. Lisa ka siis valemid uutesse lisatud veergudesse.</t>
        </r>
      </text>
    </comment>
    <comment ref="T15" authorId="1" shapeId="0">
      <text>
        <r>
          <rPr>
            <sz val="9"/>
            <color indexed="81"/>
            <rFont val="Tahoma"/>
            <family val="2"/>
          </rPr>
          <t>Projektil võib lisaks laekumistele tulu tekitavatest tegevustest olla ka muid projektiga seotud sissetulekuid, nt hoonete ülalpidamiseks eraldatavad riigieelarvelised vahendid.
Projekti ülalpidamisse suunatavat riigi toetust käsitletakse muu projekti sissetulekuna. Kui muu sissetulek ei ole saadud projekti vara abil pakutava toote või teenuse müügist, maa või hoonete müügist, rentimisest ega muudest samaväärsetest laekumistest, ei loeta seda projekti tuluks.</t>
        </r>
      </text>
    </comment>
    <comment ref="B23" authorId="2" shapeId="0">
      <text>
        <r>
          <rPr>
            <sz val="9"/>
            <color indexed="81"/>
            <rFont val="Tahoma"/>
            <family val="2"/>
            <charset val="186"/>
          </rPr>
          <t>Tööjõukulud võib ka ühel real kokku näidata, kui ei soovi töötajate kohta lahti lüüa.</t>
        </r>
      </text>
    </comment>
    <comment ref="B42" authorId="2" shapeId="0">
      <text>
        <r>
          <rPr>
            <sz val="9"/>
            <color indexed="81"/>
            <rFont val="Tahoma"/>
            <family val="2"/>
            <charset val="186"/>
          </rPr>
          <t>Vajadusel lisage töökohtade jaoks ridu</t>
        </r>
      </text>
    </comment>
    <comment ref="B56" authorId="2" shapeId="0">
      <text>
        <r>
          <rPr>
            <sz val="9"/>
            <color indexed="81"/>
            <rFont val="Tahoma"/>
            <family val="2"/>
            <charset val="186"/>
          </rPr>
          <t>Vajadusel lisage ridu</t>
        </r>
      </text>
    </comment>
    <comment ref="B68" authorId="2" shapeId="0">
      <text>
        <r>
          <rPr>
            <sz val="9"/>
            <color indexed="81"/>
            <rFont val="Tahoma"/>
            <family val="2"/>
            <charset val="186"/>
          </rPr>
          <t>Vajadusel lisage ridu</t>
        </r>
      </text>
    </comment>
    <comment ref="A80" authorId="2" shapeId="0">
      <text>
        <r>
          <rPr>
            <sz val="9"/>
            <color indexed="81"/>
            <rFont val="Tahoma"/>
            <family val="2"/>
            <charset val="186"/>
          </rPr>
          <t>Vajadusel lisage ridu</t>
        </r>
      </text>
    </comment>
  </commentList>
</comments>
</file>

<file path=xl/comments4.xml><?xml version="1.0" encoding="utf-8"?>
<comments xmlns="http://schemas.openxmlformats.org/spreadsheetml/2006/main">
  <authors>
    <author>Allar Korjas</author>
    <author>Siiri</author>
  </authors>
  <commentList>
    <comment ref="Q5" authorId="0" shapeId="0">
      <text>
        <r>
          <rPr>
            <sz val="9"/>
            <color indexed="81"/>
            <rFont val="Tahoma"/>
            <family val="2"/>
          </rPr>
          <t xml:space="preserve">Arvestusperioodi viimane aasta peab kattuma esilehel näidatud arvestusperioodi lõpuaastaga. Vajadusel lisa/kustuta veerge, aga tee seda nii, et viimase veeru jätad alati viimaseks. 
NB! Kui lisad või kustutad veerge, siis tee seda nii, et lisad või kustutad ainult viimasele veerule eelnevaid veerge juurde. </t>
        </r>
      </text>
    </comment>
    <comment ref="R11" authorId="1" shapeId="0">
      <text>
        <r>
          <rPr>
            <sz val="9"/>
            <color indexed="81"/>
            <rFont val="Tahoma"/>
            <family val="2"/>
            <charset val="186"/>
          </rPr>
          <t>Jätke arvestusperioodi viimase aasta tulude ja kulude vahe number kirjutatuks nii mitmele aastale, kui palju investeeringu vara kasulik eluiga on pikem kui arvestusperiood.</t>
        </r>
      </text>
    </comment>
    <comment ref="C13" authorId="0" shapeId="0">
      <text>
        <r>
          <rPr>
            <sz val="9"/>
            <color indexed="81"/>
            <rFont val="Tahoma"/>
            <charset val="1"/>
          </rPr>
          <t xml:space="preserve">Veergude lisamisel jälgige, et viimases kollase päisega lahtris säiliks seal algselt olnud valem ja temale eelnevates lahtrites oleks kõigis kirjas number null.
</t>
        </r>
      </text>
    </comment>
  </commentList>
</comments>
</file>

<file path=xl/comments5.xml><?xml version="1.0" encoding="utf-8"?>
<comments xmlns="http://schemas.openxmlformats.org/spreadsheetml/2006/main">
  <authors>
    <author>Allar Korjas</author>
    <author>Kai Kalmann</author>
  </authors>
  <commentList>
    <comment ref="C21" authorId="0" shapeId="0">
      <text>
        <r>
          <rPr>
            <sz val="9"/>
            <color indexed="81"/>
            <rFont val="Tahoma"/>
            <family val="2"/>
          </rPr>
          <t>Swap rate väärtuse leiad Euroopa komisjoni kodulehelt aadressil:
https://ec.europa.eu/competition-policy/state-aid/legislation/sgei/swap-rate-proxies_et
http://ec.europa.eu/competition/state_aid/legislation/swap_rates_en.html
Kasuta taotluse esitamise ajal kehtivat 10-aastast "swap rate" väärtust EUR kohta.</t>
        </r>
      </text>
    </comment>
    <comment ref="C30" authorId="1" shapeId="0">
      <text>
        <r>
          <rPr>
            <sz val="9"/>
            <color indexed="81"/>
            <rFont val="Tahoma"/>
            <family val="2"/>
          </rPr>
          <t>Arvestusperioodi tegevuskasum (diskonteeritud väärtus) on erinevus diskonteeritud tulude ja diskonteeritud tegevuskulude vahel. 
651/2014 art 2 punkt 39 kohaselt tuleb tegevuskasum leida küll investeeringu elueakohta, kuid lihtsustatud metoodika alusel võib esmalt välja arvutada arvestusperioodi diskonteeritud tulud ja kulud ning nende vahed ning siis eeldusel, et arvestusperioodi viimasel aastal teenitav puhastulu jääb kuni vara majandusliku eluea lõpuni samaks, summeeritakse arvestusperioodi viimase aasta tulude ja kulude vahe väärtus nii mitme aasta kohta, kui palju investeeringu vara kasulik eluiga on pikem kui arvestusperiood (see ongi see nö investeeringu jääkväärtus).</t>
        </r>
      </text>
    </comment>
    <comment ref="C31" authorId="1" shapeId="0">
      <text>
        <r>
          <rPr>
            <sz val="9"/>
            <color indexed="81"/>
            <rFont val="Tahoma"/>
            <family val="2"/>
          </rPr>
          <t>Kapitali tasuvuse määr on kogu sisemine tasuvusmäär, mille ettevõtja saab investeeritud kapitalilt tegevuse kestuse jooksul, st rahavoogude sisemine tasuvusmäär.
Inglise keeles: In any event, a rate of return on capital that does not exceed the relevant swap rate plus a premium of 100 basis points will be considered to be reasonable.
Kapitali tasuvuse määr  (a rate of return on capital, ROIC)
Vahetustehingute intressimäära (swap rate) https://ec.europa.eu/competition-policy/state-aid/legislation/sgei/swap-rate-proxies_et
Kasutada 10 aasta määra EUR alusel</t>
        </r>
      </text>
    </comment>
  </commentList>
</comments>
</file>

<file path=xl/sharedStrings.xml><?xml version="1.0" encoding="utf-8"?>
<sst xmlns="http://schemas.openxmlformats.org/spreadsheetml/2006/main" count="371" uniqueCount="231">
  <si>
    <t>Müügitulu</t>
  </si>
  <si>
    <t>Ühik</t>
  </si>
  <si>
    <t>Eur</t>
  </si>
  <si>
    <t>Märts</t>
  </si>
  <si>
    <t>Mai</t>
  </si>
  <si>
    <t>Juuni</t>
  </si>
  <si>
    <t>Juuli</t>
  </si>
  <si>
    <t>TULUD KOKKU</t>
  </si>
  <si>
    <t>Toode/teenus 2</t>
  </si>
  <si>
    <t>Toode/teenus 3</t>
  </si>
  <si>
    <t>Toode/teenus 4</t>
  </si>
  <si>
    <t>Toode/teenus 5</t>
  </si>
  <si>
    <t>Toode/teenus 6</t>
  </si>
  <si>
    <t>Toode/teenus 7</t>
  </si>
  <si>
    <t>Toode/teenus 8</t>
  </si>
  <si>
    <t>Toode/teenus 9</t>
  </si>
  <si>
    <t>Toode/teenus 10</t>
  </si>
  <si>
    <t>KULUD</t>
  </si>
  <si>
    <t>Tööjõukulud</t>
  </si>
  <si>
    <t>Töötaja 2</t>
  </si>
  <si>
    <t>Töötaja 3</t>
  </si>
  <si>
    <t>Töötaja 4</t>
  </si>
  <si>
    <t>Töötaja 5</t>
  </si>
  <si>
    <t>Töötaja 6</t>
  </si>
  <si>
    <t>Töötaja 7</t>
  </si>
  <si>
    <t>Töötaja 8</t>
  </si>
  <si>
    <t>Töötaja 9</t>
  </si>
  <si>
    <t>Töötaja 10</t>
  </si>
  <si>
    <t>Sotsiaal- ja tk.m</t>
  </si>
  <si>
    <t>Brutotasud kokku</t>
  </si>
  <si>
    <t>Tööjõukulud kokku</t>
  </si>
  <si>
    <t>Halduskulud</t>
  </si>
  <si>
    <t>Elekter</t>
  </si>
  <si>
    <t>Vesi</t>
  </si>
  <si>
    <t>Küte</t>
  </si>
  <si>
    <t>Koristus</t>
  </si>
  <si>
    <t>Kindlustus</t>
  </si>
  <si>
    <t>Halduskulud kokku</t>
  </si>
  <si>
    <t>Turunduskulud</t>
  </si>
  <si>
    <t>Kulu 1</t>
  </si>
  <si>
    <t>Kulu 2</t>
  </si>
  <si>
    <t>Kulu 3</t>
  </si>
  <si>
    <t>Kulu 4</t>
  </si>
  <si>
    <t>Kulu 5</t>
  </si>
  <si>
    <t>Kulu 6</t>
  </si>
  <si>
    <t>Kulu 7</t>
  </si>
  <si>
    <t>Kulu 8</t>
  </si>
  <si>
    <t>Kulu 9</t>
  </si>
  <si>
    <t>Kulu 10</t>
  </si>
  <si>
    <t>Turunduskulud kokku</t>
  </si>
  <si>
    <t>Muud kulud kokku</t>
  </si>
  <si>
    <t>KULUD KOKKU</t>
  </si>
  <si>
    <t>Tulude ja kulude vahe</t>
  </si>
  <si>
    <t>TULUD</t>
  </si>
  <si>
    <t>Muu kulu 1</t>
  </si>
  <si>
    <t>Muu kulu 2</t>
  </si>
  <si>
    <t>Muu kulu 3</t>
  </si>
  <si>
    <t>Muu kulu 4</t>
  </si>
  <si>
    <t>Muu kulu 5</t>
  </si>
  <si>
    <t>Muu kulu 6</t>
  </si>
  <si>
    <t>Muu kulu 7</t>
  </si>
  <si>
    <t>Muu kulu 8</t>
  </si>
  <si>
    <t>Muu kulu 9</t>
  </si>
  <si>
    <t>Muu kulu 10</t>
  </si>
  <si>
    <t>Töötaja 11</t>
  </si>
  <si>
    <t>Töötaja 12</t>
  </si>
  <si>
    <t>Töötaja 13</t>
  </si>
  <si>
    <t>Töötaja 14</t>
  </si>
  <si>
    <t>Töötaja 15</t>
  </si>
  <si>
    <t>Töötaja 16</t>
  </si>
  <si>
    <t>Töötaja 17</t>
  </si>
  <si>
    <t>Töötaja 18</t>
  </si>
  <si>
    <t>Töötaja 19</t>
  </si>
  <si>
    <t>Töötaja 20</t>
  </si>
  <si>
    <t>Halduskulu 7</t>
  </si>
  <si>
    <t>Halduskulu 8</t>
  </si>
  <si>
    <t>Halduskulu 9</t>
  </si>
  <si>
    <t>Halduskulu 10</t>
  </si>
  <si>
    <t>Valveteenused</t>
  </si>
  <si>
    <t>PROJEKTI KULUD KOKKU</t>
  </si>
  <si>
    <t>KOKKU</t>
  </si>
  <si>
    <t>Reaalne diskontomäär</t>
  </si>
  <si>
    <t>aastat</t>
  </si>
  <si>
    <t>Näitaja</t>
  </si>
  <si>
    <t>Prognoosiperioodi algusaasta</t>
  </si>
  <si>
    <t>Prognoosiperioodi lõppaasta</t>
  </si>
  <si>
    <t>Perioodi pikkus</t>
  </si>
  <si>
    <t>Põhivara kasutusele võtmise kuu</t>
  </si>
  <si>
    <t>Põhivara kasutusele võtmise aasta</t>
  </si>
  <si>
    <t>Jaanuar</t>
  </si>
  <si>
    <t>Veebruar</t>
  </si>
  <si>
    <t>Aprill</t>
  </si>
  <si>
    <t>August</t>
  </si>
  <si>
    <t>September</t>
  </si>
  <si>
    <t>Oktoober</t>
  </si>
  <si>
    <t>November</t>
  </si>
  <si>
    <t>Detsember</t>
  </si>
  <si>
    <t>Diskontomäär</t>
  </si>
  <si>
    <t>Projekti nimi</t>
  </si>
  <si>
    <t>Taotleja nimi</t>
  </si>
  <si>
    <t>E-post</t>
  </si>
  <si>
    <t>Telefon</t>
  </si>
  <si>
    <t>Kontaktisik</t>
  </si>
  <si>
    <t>Arvestusperioodi algusaasta</t>
  </si>
  <si>
    <t>Arvestusperioodi pikkuse valiku põhjendus</t>
  </si>
  <si>
    <t>Kogu põhivara kasuliku eluea viimane aasta</t>
  </si>
  <si>
    <t>Kasuliku eluea viimane aasta</t>
  </si>
  <si>
    <t>Tulude ja kulude vahe kasvavalt</t>
  </si>
  <si>
    <t>Mitme aasta võrra ületab põhivara kasulik eluiga prognoosiperioodi</t>
  </si>
  <si>
    <t>Projekti elluviimise aeg</t>
  </si>
  <si>
    <t>Arvestusperioodi lõppaasta</t>
  </si>
  <si>
    <t>Sotsiaalmaksu määr</t>
  </si>
  <si>
    <t>Maksumäärad kokku</t>
  </si>
  <si>
    <t>Tööandjapoolne töötuskindlustusmakse määr</t>
  </si>
  <si>
    <t>Valdkond</t>
  </si>
  <si>
    <t>Arvestusperiood aastates</t>
  </si>
  <si>
    <t>Energia</t>
  </si>
  <si>
    <t>15-25</t>
  </si>
  <si>
    <t>Veevarustus / kanalisatsioon</t>
  </si>
  <si>
    <t xml:space="preserve">Raudteed </t>
  </si>
  <si>
    <t>Maanteed</t>
  </si>
  <si>
    <t>25-30</t>
  </si>
  <si>
    <t>Sadamad ja lennujaamad</t>
  </si>
  <si>
    <t>Linnatransport</t>
  </si>
  <si>
    <t>Jäätmekäitlus</t>
  </si>
  <si>
    <t>Telekommunikatsioon</t>
  </si>
  <si>
    <t>15-20</t>
  </si>
  <si>
    <t>Teadusuuringud ja innovatsioon</t>
  </si>
  <si>
    <t>Äriinfrastruktuur</t>
  </si>
  <si>
    <t>10-15</t>
  </si>
  <si>
    <t>Muud valdkonnad</t>
  </si>
  <si>
    <t>Sotsiaalmaksu määr:</t>
  </si>
  <si>
    <t>Töötuskindlustusmakse määr:</t>
  </si>
  <si>
    <t>Arvestusperioodi ületavad aastad</t>
  </si>
  <si>
    <t>Arvestusperiood</t>
  </si>
  <si>
    <t>Jääkväärtuse arvutamise vajalikkus</t>
  </si>
  <si>
    <t>ALUS:</t>
  </si>
  <si>
    <t>MÕISTED:</t>
  </si>
  <si>
    <t>651/2014 art 53 lõige 6</t>
  </si>
  <si>
    <t>Investeeringuteks ettenähtud abi puhul ei ületa abisumma abikõlblike kulude ja investeeringu tegevuskasumi vahet. Tegevuskasum tuleb abikõlblikest kuludest maha arvata eelnevalt asjakohaste prognooside alusel või tagasinõudmise mehhanismi kaudu. Taristu käitajal on lubatud saada asjaomasel perioodil mõistlikku kasumit.</t>
  </si>
  <si>
    <t>651/2014 art 2 punkt 39</t>
  </si>
  <si>
    <t>651/2014 art 2 punkt 142</t>
  </si>
  <si>
    <t>Arvesse võetakse ainult investeeringu tegevustega otseselt seotud kulud ja tulud (mitte toetuse saaja kogu majandustegevus)</t>
  </si>
  <si>
    <t>Toode/teenus 1</t>
  </si>
  <si>
    <t>Töötaja 1</t>
  </si>
  <si>
    <t>Muu tulu (nimetage)</t>
  </si>
  <si>
    <t>Invest. seotud vara kasulik eluiga (aastates)</t>
  </si>
  <si>
    <t>Diskonteerimise kontroll</t>
  </si>
  <si>
    <t>Tabel 3.  Finantseerimisvajaku arvutuskäik</t>
  </si>
  <si>
    <t xml:space="preserve">Tabel 4.  Investeeringu jääkväärtuse arvutamine  </t>
  </si>
  <si>
    <t>Investeeringu tegevuskulud</t>
  </si>
  <si>
    <t>Diskonteerimise kontroll: tegevustulud</t>
  </si>
  <si>
    <t>Diskonteerimise kontroll: tegevuskulud</t>
  </si>
  <si>
    <t>Kokku</t>
  </si>
  <si>
    <t>Investeeringu puhastulu</t>
  </si>
  <si>
    <t>Diskonteeritud tulude ja kulude vahe arvestusperioodil</t>
  </si>
  <si>
    <t>Investeeringu tulude ja kulude vahe prognoosiperioodi viimasel aastal</t>
  </si>
  <si>
    <t>Investeeringu vara jääkväärtus</t>
  </si>
  <si>
    <t>Investeeringu vara jääkväärtus finantseerimisvajaku arvutamiseks</t>
  </si>
  <si>
    <t>Investeeringu vara diskonteeritud jääkväärtus finantseerimisvajaku arvutamiseks</t>
  </si>
  <si>
    <t xml:space="preserve">Taotledes GBER art 53 „Kultuuri edendamiseks ja kultuuripärandi säilitamiseks antav abi“ alusel meetmest toetust tuleb finantsprognoos teha ainult vastava meetme raames toetatava investeeringu kohta. </t>
  </si>
  <si>
    <t>480/2014 I lisa "arvestusperiood"</t>
  </si>
  <si>
    <t>Investeeringu jääkväärtust tuleb arvesse võtta siis, kui  investeeringu (põhivara, taristu) majanduslik eluiga on pikem kui vastava sektori arvestusperiood. Investeeringu jääkväärtuseks võib olla allesjäänud kasutusaastate rahavoogude netopuhasväärtus või vara jääkväärtus. Antud tabelis on aluseks võetud  allesjäänud kasutusaastate rahavoogude netopuhasväärtus.</t>
  </si>
  <si>
    <t>Tegevustulud ja -kulud</t>
  </si>
  <si>
    <t>Tegevustulud</t>
  </si>
  <si>
    <t>Tegevuskulud</t>
  </si>
  <si>
    <t>Investeeringu jääkväärtus</t>
  </si>
  <si>
    <t>651/2014 art 53</t>
  </si>
  <si>
    <t>Finantsprognoos riigiabi andmiseks</t>
  </si>
  <si>
    <t>Kõik võimalikud investeeringu tegevusega seotud tulud tuleb arvesse võtta.  Investeeringute elluviimisega seotud toetusi ei loeta tegevustulude hulka. Tegevustulude hulka arvestatakse aga kõik muud investeeringuobjekti tegevusega seotud toetused (nt palgatoetus), mida tuleb arvestada proportionaalselt, kui  toetus on seotud rohkemate obejktidega kui investeeringu toetusalused objektid.</t>
  </si>
  <si>
    <t>Tabelis märgitakse kõik investeeringu elluviimise abikõlblikud kulud</t>
  </si>
  <si>
    <t>Tabel 1.  Investeeringu elluviimise kulud</t>
  </si>
  <si>
    <t>Tabel 2. Investeeringuga seotud tulude ja kulude prognoos</t>
  </si>
  <si>
    <r>
      <t xml:space="preserve">Investeeringu elluviimise raames soetatava </t>
    </r>
    <r>
      <rPr>
        <u/>
        <sz val="12"/>
        <rFont val="Calibri"/>
        <family val="2"/>
        <scheme val="minor"/>
      </rPr>
      <t>põhivara</t>
    </r>
    <r>
      <rPr>
        <sz val="12"/>
        <rFont val="Calibri"/>
        <family val="2"/>
        <scheme val="minor"/>
      </rPr>
      <t xml:space="preserve"> kasulik eluiga</t>
    </r>
  </si>
  <si>
    <t>Diskonteerimata väärtus (eur)</t>
  </si>
  <si>
    <t>Diskonteeritud väärtus (eur)</t>
  </si>
  <si>
    <t>Investeeringu tegevustulud</t>
  </si>
  <si>
    <t xml:space="preserve">Investeeringu elluviimise abikõlblikud kulud kokku </t>
  </si>
  <si>
    <t>Investeeringu vara kasulik eluiga ületab arvestusperioodi</t>
  </si>
  <si>
    <t xml:space="preserve">Arvestusperioodist pikema kasuliku elueaga investeeringu varade jääkväärtuse kindlaksmääramiseks tuleb arvutada nende allesjäänud kasutusaastate rahavoogude nüüdispuhasväärtus. 
Jääkväärtus arvestatakse arvestusperioodi viimase aasta  lõpust kuni projekti eluea perioodi lõpuni, arvestades  sel perioodil arvestusperioodi viimase aasta rahavoogusid (st tulusid ja kulusid käsitletakse pärast arvestusperioodi lõppu konstantsena). </t>
  </si>
  <si>
    <t>Investeeringu tulude ja kulude vahe arvestusperioodile järgnevatel 
kasuliku eluea aastatel
(jääkväärtuse arvutamiseks)</t>
  </si>
  <si>
    <t xml:space="preserve">kontrollsumma = </t>
  </si>
  <si>
    <t>Swap rate</t>
  </si>
  <si>
    <t>Mõistlik kapitali tasuvuse määr
(swap rate + 100%)</t>
  </si>
  <si>
    <t>Kapitali tasuvuse määr projektis (ROIC)</t>
  </si>
  <si>
    <t>Kapitali tasuvuse määr</t>
  </si>
  <si>
    <t>Investeeringu diskonteeritud puhastulu / Investeeringu elluviimise abikõlblikud diskonteeritud kulud
(ROIC = After Tax Net Income / Capital Invested)</t>
  </si>
  <si>
    <t xml:space="preserve">Vara kasulik eluiga </t>
  </si>
  <si>
    <t xml:space="preserve">On määratud toetuse saaja raamatupidamise sisekorra eeskirjaga </t>
  </si>
  <si>
    <t>Arvestusperioodi pikkus aastates</t>
  </si>
  <si>
    <t>Näiteks "X turismiobjekti korrastamine"</t>
  </si>
  <si>
    <t>Vaata exceli viimaselt lehelt "Arvestusperioodid". 
Muu sektori viiteperiood ehk prognoosiperiood on 10-15 aastat</t>
  </si>
  <si>
    <t>„Tegevuskasum” — erinevus diskonteeritud tulude ja diskonteeritud tegevuskulude vahel investeeringu eluea jooksul, kui see vahe on positiivne. Tegevuskulud hõlmavad näiteks personalikulusid, materjale, lepingulisi teenuseid, kommunikatsioone, energiat, hooldust, renti, haldust, kuid ei hõlma käesolevas määruse tähenduses, amortisatsioonikulusid ning rahastamise kulusid, kui need on hõlmatud investeeringuteks ettenähtud abiga.</t>
  </si>
  <si>
    <t>„Mõistlik kasum” — määratakse kindlaks vastavalt asjaomase sektori tavalisele kasumile. Igal juhul loetakse mõistlikuks kapitali tasuvuse määra (ROIC), mis ei ületa asjaomast vahetustehingute intressimäära (swap rate) pluss 100 baaspunkti;</t>
  </si>
  <si>
    <t>Näiteks Helikopterireiside AS</t>
  </si>
  <si>
    <t>Projekti elluviimise alguskuupäev</t>
  </si>
  <si>
    <t>Projekti elluviimise lõppkuupäev</t>
  </si>
  <si>
    <t>Finantsprognoosi  koostamise kuupäev</t>
  </si>
  <si>
    <t>Toetuse määr</t>
  </si>
  <si>
    <t>Toetuse suurus</t>
  </si>
  <si>
    <t>Finantseerimisvajak 
(mõistliku kasumi määra arvestamata)</t>
  </si>
  <si>
    <t>Finantseerimisvajaku määr 
(mõistliku kasumi määra arvestamata)</t>
  </si>
  <si>
    <t>Finantseerimisvajaku määr 
(mõistliku kasumi määra arvestades)</t>
  </si>
  <si>
    <t>Finantseerimisvajak
(mõistliku kasumi määra arvestades)</t>
  </si>
  <si>
    <t>Rahavood diskonteeritakse tagasi olevikku, kasutades ESI fondide kaasrahastatud avalike investeerimistegevuste soovitusliku alusmäärana reaalset finantsdiskontomäära 4%.</t>
  </si>
  <si>
    <t>Siia alla kuuluvad kutuuriobjektid, muuseumid jne</t>
  </si>
  <si>
    <t xml:space="preserve"> 2020–2023  0,8%</t>
  </si>
  <si>
    <t>2022.a.  33%</t>
  </si>
  <si>
    <t xml:space="preserve">Kõik rahavood, mis on seotud investeeringuga loodava infrastruktuuri ja taotlusaluse investeeringuobjekti tegevustega. Tegevuskulud hõlmavad näiteks personalikulusid, materjale, lepingulisi teenuseid, kommunikatsioone, energiat, hooldust, renti, haldust, kuid ei hõlma grupierandi määruse (GBERi) tähenduses, amortisatsioonikulusid ning rahastamise kulusid, kui need on hõlmatud investeeringuteks ettenähtud abiga. 
Juhul kui kulud on seotud inevsteeringuobjektiga osaliselt, siis tuleb prognoosides kajastada vastavad kulud proportsionaalselt. Kuludena ei arvestata finantskulusid (näiteks laenude intressis), amortisatsioonikulusid, kulude reserve (tuleviku asenduskulud jms), tagastatavat käibemaksu. </t>
  </si>
  <si>
    <t>The swap rates valid from 01.07.2021 to 31.12.2021</t>
  </si>
  <si>
    <t>https://ec.europa.eu/competition-policy/state-aid/legislation/sgei/swap-rate-proxies_et</t>
  </si>
  <si>
    <t>Vahetehted</t>
  </si>
  <si>
    <t>Näiteks: tegemist on muuseumiga, mis klassifitseerub "muude valdkondade" alla EU määruse 480/2014 I lisa alusel</t>
  </si>
  <si>
    <t xml:space="preserve">Taotledes GBER art 53 „Kultuuri edendamiseks ja kultuuripärandi säilitamiseks antav abi“ alusel meetmest toetust,         tuleb finantsprognoos teha ainult vastava meetme raames toetatava investeeringu kohta. </t>
  </si>
  <si>
    <t>Rahavood diskonteeritakse tagasi olevikku, kasutades avalike investeerimistegevuste soovitusliku alusmäärana reaalset finantsdiskontomäära 4%.</t>
  </si>
  <si>
    <t>Investeeringuteks ettenähtud abi puhul ei ületa abisumma abikõlblike kulude ja investeeringu tegevuskasumi vahet. Tegevuskasum tuleb abikõlblikest kuludest maha arvata eelnevalt asjakohaste prognooside alusel. Taristu käitajal on siiski lubatud saada asjaomasel perioodil mõistlikku kasumit. Kuni kahe miljoni euro suuruse abi puhul võib abi ülemmäär olla 80% abikõlblikest kuludest alternatiivina eelpool mainitud meetodi kasutamisele.</t>
  </si>
  <si>
    <t>„Tegevuskasum” on erinevus diskonteeritud tulude ja diskonteeritud tegevuskulude vahel investeeringu eluea jooksul, kui see vahe on positiivne. Tegevuskulud hõlmavad näiteks personalikulusid, materjale, lepingulisi teenuseid, kommunikatsioone, energiat, hooldust, renti, haldust, kuid ei hõlma käesoleva määruse tähenduses amortisatsioonikulusid ning rahastamise kulusid, kui need on hõlmatud investeeringuteks ettenähtud abiga.</t>
  </si>
  <si>
    <t>„Mõistlik kasum” määratakse kindlaks vastavalt asjaomase sektori tavalisele kasumile, kuid igal juhul loetakse mõistlikuks kapitali tasuvuse määra (ROIC), mis ei ületa asjaomast vahetustehingute intressimäära (swap rate) pluss 100 baaspunkti;</t>
  </si>
  <si>
    <t xml:space="preserve">Vaata exceli viimaselt lehelt "Arvestusperioodid". </t>
  </si>
  <si>
    <t xml:space="preserve">On ära määratud toetuse saaja raamatupidamise sisekorra eeskirjaga </t>
  </si>
  <si>
    <t xml:space="preserve">Kõik võimalikud investeeringu tegevusega seotud tulud tuleb arvesse võtta.  
Investeeringute elluviimisega seotud toetusi ei loeta tegevustulude hulka. 
Projektil võib lisaks laekumistele tulu tekitavatest tegevustest olla ka muid projektiga seotud sissetulekuid, nt muuseumi hoone ülalpidamiseks eraldatavad riigieelarvelised vahendid. Projekti ülalpidamisse suunatavat riigi toetust või annetusi käsitletakse muu projekti sissetulekuna ehk seda ei loeta projekti tuluks. </t>
  </si>
  <si>
    <t xml:space="preserve">Kõik rahavood, mis on seotud investeeringuga loodava infrastruktuuri ja taotlusaluse investeeringuobjekti tegevustega. Tegevuskulud hõlmavad näiteks personalikulusid, materjale, lepingulisi teenuseid, kommunikatsioone, energiat, hooldust, renti, haldust, kuid ei sisalda antud juhul amortisatsioonikulusid ning rahastamise kulusid, kui need on hõlmatud investeeringuteks ettenähtud abiga. 
Juhul kui kulud on seotud investeeringuobjektiga osaliselt, siis tuleb prognoosides kajastada vastavad kulud proportsionaalselt. 
Kuludena ei arvestata: finantskulusid (näiteks laenude intressid), amortisatsioonikulusid, tagastatavat käibemaksu. </t>
  </si>
  <si>
    <t>Investeeringu jääkväärtust tuleb arvesse võtta siis, kui  investeeringu (põhivara, taristu) majanduslik eluiga on pikem kui vastava sektori arvestusperiood. Investeeringu jääkväärtuseks on antud tabelis aluseks võetud allesjäänud kasutusaastate rahavoogude netopuhasväärtus.</t>
  </si>
  <si>
    <t>Kulu 11</t>
  </si>
  <si>
    <t xml:space="preserve">Vaikimisi on tabelis perioodil 01.07.2021 kuni 31.12.2021 kehtinud vahetustehingute intressimäär (swap rate EUR) 10 aastaks </t>
  </si>
  <si>
    <t>Finantsprognoosi koostamisel kasutatavad brutopalgale lisanduvate tööjõumaksude määrad</t>
  </si>
  <si>
    <t xml:space="preserve">Arvestusperioodid vastavalt EU määruse 480/2014 I lisale </t>
  </si>
  <si>
    <t>Esitatud perioodid sisaldavad projekti rakendusperioodi. 
Ebatavaliselt pikaajaliste ehitustööde korral võib kasutada pikemat perioodi.</t>
  </si>
  <si>
    <t>Näiteks Heli Kopter</t>
  </si>
  <si>
    <t>Näiteks heli.kopter@gmail.com</t>
  </si>
  <si>
    <t>Näiteks 5644 3333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</si>
</sst>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0\ &quot;€&quot;;[Red]\-#,##0\ &quot;€&quot;"/>
    <numFmt numFmtId="8" formatCode="#,##0.00\ &quot;€&quot;;[Red]\-#,##0.00\ &quot;€&quot;"/>
    <numFmt numFmtId="164" formatCode="_-* #,##0.00\ _€_-;\-* #,##0.00\ _€_-;_-* &quot;-&quot;??\ _€_-;_-@_-"/>
    <numFmt numFmtId="166" formatCode="#,##0_ ;[Red]\-#,##0\ "/>
    <numFmt numFmtId="167" formatCode="0.0%"/>
    <numFmt numFmtId="168" formatCode="#,##0\ [$€-425]"/>
    <numFmt numFmtId="169" formatCode="#,##0\ [$€-425];[Red]\-#,##0\ [$€-425]"/>
    <numFmt numFmtId="170" formatCode="[$-425]d\.\ mmmm\ yyyy&quot;. a.&quot;;@"/>
    <numFmt numFmtId="172" formatCode="#,##0.00_ ;\-#,##0.00\ "/>
    <numFmt numFmtId="173" formatCode="#,##0.00000000_ ;[Red]\-#,##0.00000000\ "/>
  </numFmts>
  <fonts count="42" x14ac:knownFonts="1">
    <font>
      <sz val="11"/>
      <color theme="1"/>
      <name val="Calibri"/>
      <family val="2"/>
      <charset val="186"/>
      <scheme val="minor"/>
    </font>
    <font>
      <b/>
      <sz val="11"/>
      <color theme="1"/>
      <name val="Calibri"/>
      <family val="2"/>
      <charset val="186"/>
      <scheme val="minor"/>
    </font>
    <font>
      <sz val="9"/>
      <color indexed="81"/>
      <name val="Tahoma"/>
      <family val="2"/>
      <charset val="186"/>
    </font>
    <font>
      <sz val="12"/>
      <color theme="1"/>
      <name val="Calibri"/>
      <family val="2"/>
      <charset val="186"/>
      <scheme val="minor"/>
    </font>
    <font>
      <sz val="11"/>
      <color theme="1"/>
      <name val="Calibri"/>
      <family val="2"/>
      <charset val="186"/>
      <scheme val="minor"/>
    </font>
    <font>
      <sz val="9"/>
      <name val="Calibri"/>
      <family val="2"/>
      <charset val="186"/>
      <scheme val="minor"/>
    </font>
    <font>
      <sz val="11"/>
      <name val="Calibri"/>
      <family val="2"/>
      <charset val="186"/>
      <scheme val="minor"/>
    </font>
    <font>
      <sz val="10"/>
      <color theme="1"/>
      <name val="Calibri"/>
      <family val="2"/>
      <charset val="186"/>
      <scheme val="minor"/>
    </font>
    <font>
      <sz val="11"/>
      <color rgb="FF0000FF"/>
      <name val="Calibri"/>
      <family val="2"/>
      <charset val="186"/>
      <scheme val="minor"/>
    </font>
    <font>
      <sz val="10"/>
      <name val="Calibri"/>
      <family val="2"/>
      <charset val="186"/>
      <scheme val="minor"/>
    </font>
    <font>
      <b/>
      <sz val="12"/>
      <name val="Calibri"/>
      <family val="2"/>
      <charset val="186"/>
      <scheme val="minor"/>
    </font>
    <font>
      <sz val="11"/>
      <color rgb="FFFF0000"/>
      <name val="Calibri"/>
      <family val="2"/>
      <charset val="186"/>
      <scheme val="minor"/>
    </font>
    <font>
      <sz val="11"/>
      <color theme="0" tint="-0.499984740745262"/>
      <name val="Calibri"/>
      <family val="2"/>
      <charset val="186"/>
      <scheme val="minor"/>
    </font>
    <font>
      <sz val="9"/>
      <color indexed="81"/>
      <name val="Tahoma"/>
      <family val="2"/>
    </font>
    <font>
      <sz val="11"/>
      <color theme="0" tint="-0.14999847407452621"/>
      <name val="Calibri"/>
      <family val="2"/>
      <charset val="186"/>
      <scheme val="minor"/>
    </font>
    <font>
      <sz val="10"/>
      <color theme="0" tint="-0.499984740745262"/>
      <name val="Calibri"/>
      <family val="2"/>
      <charset val="186"/>
      <scheme val="minor"/>
    </font>
    <font>
      <sz val="10"/>
      <color theme="0" tint="-0.499984740745262"/>
      <name val="Calibri"/>
      <family val="2"/>
      <scheme val="minor"/>
    </font>
    <font>
      <sz val="11"/>
      <name val="Calibri"/>
      <family val="2"/>
      <scheme val="minor"/>
    </font>
    <font>
      <b/>
      <sz val="14"/>
      <name val="Calibri"/>
      <family val="2"/>
      <charset val="186"/>
      <scheme val="minor"/>
    </font>
    <font>
      <sz val="12"/>
      <name val="Calibri"/>
      <family val="2"/>
      <charset val="186"/>
      <scheme val="minor"/>
    </font>
    <font>
      <b/>
      <sz val="11"/>
      <name val="Calibri"/>
      <family val="2"/>
      <charset val="186"/>
      <scheme val="minor"/>
    </font>
    <font>
      <sz val="11"/>
      <color theme="1"/>
      <name val="Calibri"/>
      <family val="2"/>
      <scheme val="minor"/>
    </font>
    <font>
      <i/>
      <sz val="10"/>
      <name val="Calibri"/>
      <family val="2"/>
      <charset val="186"/>
      <scheme val="minor"/>
    </font>
    <font>
      <b/>
      <sz val="11"/>
      <name val="Calibri"/>
      <family val="2"/>
      <scheme val="minor"/>
    </font>
    <font>
      <sz val="12"/>
      <name val="Calibri"/>
      <family val="2"/>
      <scheme val="minor"/>
    </font>
    <font>
      <u/>
      <sz val="12"/>
      <name val="Calibri"/>
      <family val="2"/>
      <scheme val="minor"/>
    </font>
    <font>
      <sz val="10"/>
      <name val="Calibri"/>
      <family val="2"/>
      <scheme val="minor"/>
    </font>
    <font>
      <b/>
      <sz val="14"/>
      <name val="Calibri"/>
      <family val="2"/>
      <scheme val="minor"/>
    </font>
    <font>
      <sz val="10"/>
      <color theme="0" tint="-0.249977111117893"/>
      <name val="Calibri"/>
      <family val="2"/>
      <charset val="186"/>
      <scheme val="minor"/>
    </font>
    <font>
      <sz val="9"/>
      <color theme="0" tint="-0.249977111117893"/>
      <name val="Calibri"/>
      <family val="2"/>
      <charset val="186"/>
      <scheme val="minor"/>
    </font>
    <font>
      <b/>
      <sz val="10"/>
      <name val="Calibri"/>
      <family val="2"/>
      <scheme val="minor"/>
    </font>
    <font>
      <sz val="11"/>
      <color theme="0" tint="-0.249977111117893"/>
      <name val="Calibri"/>
      <family val="2"/>
      <charset val="186"/>
      <scheme val="minor"/>
    </font>
    <font>
      <sz val="12"/>
      <color rgb="FF404040"/>
      <name val="Calibri"/>
      <family val="2"/>
      <scheme val="minor"/>
    </font>
    <font>
      <u/>
      <sz val="11"/>
      <color theme="10"/>
      <name val="Calibri"/>
      <family val="2"/>
      <charset val="186"/>
      <scheme val="minor"/>
    </font>
    <font>
      <sz val="12"/>
      <color theme="1"/>
      <name val="Calibri"/>
      <family val="2"/>
      <scheme val="minor"/>
    </font>
    <font>
      <sz val="11"/>
      <color theme="0" tint="-0.34998626667073579"/>
      <name val="Calibri"/>
      <family val="2"/>
      <charset val="186"/>
      <scheme val="minor"/>
    </font>
    <font>
      <b/>
      <sz val="11"/>
      <color theme="1"/>
      <name val="Calibri"/>
      <family val="2"/>
      <scheme val="minor"/>
    </font>
    <font>
      <i/>
      <sz val="11"/>
      <color theme="1"/>
      <name val="Calibri"/>
      <family val="2"/>
      <scheme val="minor"/>
    </font>
    <font>
      <i/>
      <u/>
      <sz val="11"/>
      <color theme="1"/>
      <name val="Calibri"/>
      <family val="2"/>
      <scheme val="minor"/>
    </font>
    <font>
      <b/>
      <sz val="12"/>
      <color theme="1"/>
      <name val="Calibri"/>
      <family val="2"/>
      <scheme val="minor"/>
    </font>
    <font>
      <i/>
      <sz val="12"/>
      <color theme="1"/>
      <name val="Calibri"/>
      <family val="2"/>
      <scheme val="minor"/>
    </font>
    <font>
      <sz val="9"/>
      <color indexed="81"/>
      <name val="Tahoma"/>
      <charset val="1"/>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DDDDD"/>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9" fontId="4" fillId="0" borderId="0" applyFont="0" applyFill="0" applyBorder="0" applyAlignment="0" applyProtection="0"/>
    <xf numFmtId="164" fontId="4" fillId="0" borderId="0" applyFont="0" applyFill="0" applyBorder="0" applyAlignment="0" applyProtection="0"/>
    <xf numFmtId="0" fontId="33" fillId="0" borderId="0" applyNumberFormat="0" applyFill="0" applyBorder="0" applyAlignment="0" applyProtection="0"/>
  </cellStyleXfs>
  <cellXfs count="373">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vertical="center"/>
    </xf>
    <xf numFmtId="0" fontId="0" fillId="0" borderId="0" xfId="0" applyAlignment="1">
      <alignment horizontal="left" vertical="center" indent="1"/>
    </xf>
    <xf numFmtId="0" fontId="8"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left" vertical="center" wrapText="1" indent="1"/>
    </xf>
    <xf numFmtId="0" fontId="6" fillId="0" borderId="0" xfId="0" applyFont="1" applyAlignment="1">
      <alignment horizontal="left" vertical="center" indent="1"/>
    </xf>
    <xf numFmtId="0" fontId="6" fillId="5" borderId="1" xfId="0" applyFont="1" applyFill="1" applyBorder="1" applyAlignment="1">
      <alignment horizontal="left" vertical="center" wrapText="1" indent="1"/>
    </xf>
    <xf numFmtId="0" fontId="6" fillId="5" borderId="1" xfId="0" applyFont="1" applyFill="1" applyBorder="1" applyAlignment="1" applyProtection="1">
      <alignment horizontal="center" vertical="center" wrapText="1"/>
    </xf>
    <xf numFmtId="0" fontId="6" fillId="2" borderId="1" xfId="0" applyFont="1" applyFill="1" applyBorder="1" applyAlignment="1">
      <alignment horizontal="left" vertical="center" wrapText="1" indent="1"/>
    </xf>
    <xf numFmtId="0" fontId="6" fillId="0" borderId="0" xfId="0" applyFont="1" applyAlignment="1">
      <alignment horizontal="center" vertical="center"/>
    </xf>
    <xf numFmtId="0" fontId="6" fillId="2" borderId="1" xfId="0" applyFont="1" applyFill="1" applyBorder="1" applyAlignment="1">
      <alignment horizontal="center" vertical="center" wrapText="1"/>
    </xf>
    <xf numFmtId="0" fontId="18" fillId="0" borderId="0" xfId="0" applyFont="1" applyAlignment="1" applyProtection="1">
      <alignment horizontal="left" vertical="center" indent="1"/>
    </xf>
    <xf numFmtId="0" fontId="6" fillId="0" borderId="0" xfId="0" applyFont="1" applyAlignment="1" applyProtection="1">
      <alignment horizontal="left" vertical="center" indent="1"/>
    </xf>
    <xf numFmtId="0" fontId="6" fillId="0" borderId="0" xfId="0" applyFont="1" applyAlignment="1" applyProtection="1">
      <alignment horizontal="center" vertical="center"/>
    </xf>
    <xf numFmtId="0" fontId="20" fillId="0" borderId="0" xfId="0" applyFont="1" applyAlignment="1" applyProtection="1">
      <alignment horizontal="center" vertical="center"/>
    </xf>
    <xf numFmtId="0" fontId="20" fillId="5" borderId="2" xfId="0" applyFont="1" applyFill="1" applyBorder="1" applyAlignment="1" applyProtection="1">
      <alignment horizontal="center" vertical="center"/>
    </xf>
    <xf numFmtId="0" fontId="20" fillId="5" borderId="4" xfId="0" applyFont="1" applyFill="1" applyBorder="1" applyAlignment="1" applyProtection="1">
      <alignment horizontal="left" vertical="center" indent="1"/>
    </xf>
    <xf numFmtId="0" fontId="6" fillId="5" borderId="1"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166" fontId="6" fillId="5" borderId="3" xfId="0" applyNumberFormat="1" applyFont="1" applyFill="1" applyBorder="1" applyAlignment="1" applyProtection="1">
      <alignment horizontal="center" vertical="center" shrinkToFit="1"/>
    </xf>
    <xf numFmtId="0" fontId="7" fillId="0" borderId="0" xfId="0" applyFont="1" applyAlignment="1" applyProtection="1">
      <alignment horizontal="center" vertical="center"/>
    </xf>
    <xf numFmtId="0" fontId="0" fillId="0" borderId="0" xfId="0" applyAlignment="1" applyProtection="1">
      <alignment horizontal="center" vertical="center"/>
    </xf>
    <xf numFmtId="0" fontId="7" fillId="0" borderId="0" xfId="0" applyFont="1" applyAlignment="1" applyProtection="1">
      <alignment horizontal="left" vertical="center" indent="1"/>
    </xf>
    <xf numFmtId="0" fontId="15" fillId="0" borderId="0" xfId="0" applyFont="1" applyAlignment="1" applyProtection="1">
      <alignment horizontal="center" vertical="center"/>
    </xf>
    <xf numFmtId="0" fontId="16" fillId="0" borderId="0" xfId="0" applyFont="1" applyAlignment="1" applyProtection="1">
      <alignment horizontal="center" vertical="center"/>
    </xf>
    <xf numFmtId="0" fontId="7" fillId="0" borderId="0" xfId="0" applyFont="1" applyBorder="1" applyAlignment="1" applyProtection="1">
      <alignment horizontal="right" vertical="center" wrapText="1" indent="1"/>
    </xf>
    <xf numFmtId="0" fontId="0" fillId="0" borderId="0" xfId="0"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horizontal="left" vertical="center" indent="1"/>
    </xf>
    <xf numFmtId="0" fontId="1" fillId="0" borderId="0" xfId="0" applyFont="1" applyAlignment="1" applyProtection="1">
      <alignment horizontal="center" vertical="center"/>
    </xf>
    <xf numFmtId="0" fontId="14" fillId="0" borderId="0" xfId="0" applyFont="1" applyBorder="1" applyAlignment="1" applyProtection="1">
      <alignment horizontal="left" vertical="center" indent="1"/>
    </xf>
    <xf numFmtId="0" fontId="0" fillId="0" borderId="0" xfId="0" applyFont="1" applyAlignment="1" applyProtection="1">
      <alignment horizontal="center" vertical="center"/>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indent="1" shrinkToFit="1"/>
    </xf>
    <xf numFmtId="0" fontId="6" fillId="0" borderId="0" xfId="0" applyFont="1" applyAlignment="1" applyProtection="1">
      <alignment horizontal="center" vertical="center" shrinkToFit="1"/>
    </xf>
    <xf numFmtId="166" fontId="6" fillId="0" borderId="0" xfId="0" applyNumberFormat="1" applyFont="1" applyAlignment="1" applyProtection="1">
      <alignment horizontal="center" vertical="center" shrinkToFit="1"/>
    </xf>
    <xf numFmtId="166" fontId="6" fillId="0" borderId="0" xfId="0" applyNumberFormat="1" applyFont="1" applyAlignment="1" applyProtection="1">
      <alignment horizontal="center" vertical="center"/>
      <protection locked="0"/>
    </xf>
    <xf numFmtId="166" fontId="6" fillId="0" borderId="0" xfId="0" applyNumberFormat="1" applyFont="1" applyAlignment="1" applyProtection="1">
      <alignment horizontal="center" vertical="center" shrinkToFit="1"/>
      <protection locked="0"/>
    </xf>
    <xf numFmtId="0" fontId="6" fillId="3" borderId="0" xfId="0" applyFont="1" applyFill="1" applyAlignment="1" applyProtection="1">
      <alignment horizontal="center" vertical="center"/>
      <protection locked="0"/>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indent="1" shrinkToFit="1"/>
    </xf>
    <xf numFmtId="0" fontId="6" fillId="0" borderId="0" xfId="0" applyFont="1" applyFill="1" applyBorder="1" applyAlignment="1" applyProtection="1">
      <alignment horizontal="center" vertical="center" shrinkToFit="1"/>
    </xf>
    <xf numFmtId="166" fontId="6" fillId="0" borderId="0" xfId="0" applyNumberFormat="1" applyFont="1" applyFill="1" applyBorder="1" applyAlignment="1" applyProtection="1">
      <alignment horizontal="center" vertical="center" shrinkToFit="1"/>
    </xf>
    <xf numFmtId="166" fontId="6" fillId="0" borderId="0" xfId="0" applyNumberFormat="1" applyFont="1" applyFill="1" applyAlignment="1" applyProtection="1">
      <alignment horizontal="center" vertical="center" shrinkToFit="1"/>
    </xf>
    <xf numFmtId="0" fontId="6" fillId="0" borderId="0" xfId="0" applyFont="1" applyFill="1" applyAlignment="1" applyProtection="1">
      <alignment horizontal="center" vertical="center"/>
      <protection locked="0"/>
    </xf>
    <xf numFmtId="0" fontId="6" fillId="0" borderId="0" xfId="0" applyFont="1" applyAlignment="1" applyProtection="1">
      <alignment horizontal="left" vertical="center" indent="1" shrinkToFit="1"/>
      <protection locked="0"/>
    </xf>
    <xf numFmtId="0" fontId="6" fillId="0" borderId="0" xfId="0" applyFont="1" applyAlignment="1" applyProtection="1">
      <alignment horizontal="center" vertical="center" shrinkToFit="1"/>
      <protection locked="0"/>
    </xf>
    <xf numFmtId="0" fontId="6" fillId="0" borderId="0" xfId="0" applyFont="1" applyAlignment="1" applyProtection="1">
      <alignment horizontal="left" vertical="center" indent="2"/>
      <protection locked="0"/>
    </xf>
    <xf numFmtId="0" fontId="6" fillId="5" borderId="1" xfId="0" applyFont="1" applyFill="1" applyBorder="1" applyAlignment="1" applyProtection="1">
      <alignment horizontal="center" vertical="center" shrinkToFit="1"/>
    </xf>
    <xf numFmtId="0" fontId="6" fillId="5" borderId="3" xfId="0" applyFont="1" applyFill="1" applyBorder="1" applyAlignment="1" applyProtection="1">
      <alignment horizontal="left" vertical="center" indent="1" shrinkToFit="1"/>
    </xf>
    <xf numFmtId="0" fontId="6" fillId="5" borderId="3" xfId="0" applyFont="1" applyFill="1" applyBorder="1" applyAlignment="1" applyProtection="1">
      <alignment horizontal="center" vertical="center" shrinkToFit="1"/>
    </xf>
    <xf numFmtId="0" fontId="6" fillId="5" borderId="4" xfId="0" applyFont="1" applyFill="1" applyBorder="1" applyAlignment="1" applyProtection="1">
      <alignment horizontal="center" vertical="center" shrinkToFit="1"/>
    </xf>
    <xf numFmtId="0" fontId="6" fillId="5" borderId="0" xfId="0" applyFont="1" applyFill="1" applyAlignment="1" applyProtection="1">
      <alignment horizontal="center" vertical="center"/>
      <protection locked="0"/>
    </xf>
    <xf numFmtId="166" fontId="20" fillId="5" borderId="1" xfId="0" applyNumberFormat="1" applyFont="1" applyFill="1" applyBorder="1" applyAlignment="1" applyProtection="1">
      <alignment horizontal="center" vertical="center" shrinkToFit="1"/>
    </xf>
    <xf numFmtId="0" fontId="20" fillId="5" borderId="0" xfId="0" applyFont="1" applyFill="1" applyAlignment="1" applyProtection="1">
      <alignment horizontal="center" vertical="center"/>
      <protection locked="0"/>
    </xf>
    <xf numFmtId="0" fontId="10" fillId="5" borderId="0" xfId="0" applyFont="1" applyFill="1" applyAlignment="1" applyProtection="1">
      <alignment horizontal="center" vertical="center"/>
      <protection locked="0"/>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shrinkToFit="1"/>
    </xf>
    <xf numFmtId="166" fontId="6" fillId="5" borderId="1" xfId="0" applyNumberFormat="1" applyFont="1" applyFill="1" applyBorder="1" applyAlignment="1" applyProtection="1">
      <alignment horizontal="center" vertical="center" shrinkToFit="1"/>
    </xf>
    <xf numFmtId="0" fontId="6" fillId="0" borderId="0" xfId="0" applyFont="1" applyFill="1" applyAlignment="1" applyProtection="1">
      <alignment horizontal="left" vertical="center" indent="1" shrinkToFit="1"/>
    </xf>
    <xf numFmtId="0" fontId="6" fillId="0" borderId="0" xfId="0" applyFont="1" applyFill="1" applyAlignment="1" applyProtection="1">
      <alignment horizontal="center" vertical="center" shrinkToFit="1"/>
    </xf>
    <xf numFmtId="0" fontId="23" fillId="5" borderId="1"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xf>
    <xf numFmtId="0" fontId="17" fillId="5" borderId="1" xfId="0" applyFont="1" applyFill="1" applyBorder="1" applyAlignment="1" applyProtection="1">
      <alignment horizontal="left" vertical="center" indent="1" shrinkToFit="1"/>
    </xf>
    <xf numFmtId="0" fontId="17" fillId="5" borderId="1" xfId="0" applyFont="1" applyFill="1" applyBorder="1" applyAlignment="1" applyProtection="1">
      <alignment horizontal="center" vertical="center"/>
    </xf>
    <xf numFmtId="166" fontId="23" fillId="5" borderId="1" xfId="0" applyNumberFormat="1" applyFont="1" applyFill="1" applyBorder="1" applyAlignment="1" applyProtection="1">
      <alignment horizontal="center" vertical="center" shrinkToFit="1"/>
    </xf>
    <xf numFmtId="0" fontId="23" fillId="5" borderId="0" xfId="0" applyFont="1" applyFill="1" applyAlignment="1" applyProtection="1">
      <alignment horizontal="center" vertical="center"/>
      <protection locked="0"/>
    </xf>
    <xf numFmtId="0" fontId="6" fillId="5" borderId="8" xfId="0" applyFont="1" applyFill="1" applyBorder="1" applyAlignment="1" applyProtection="1">
      <alignment horizontal="left" vertical="center" indent="1" shrinkToFit="1"/>
    </xf>
    <xf numFmtId="0" fontId="6" fillId="5" borderId="8" xfId="0" applyFont="1" applyFill="1" applyBorder="1" applyAlignment="1" applyProtection="1">
      <alignment horizontal="center" vertical="center" shrinkToFit="1"/>
    </xf>
    <xf numFmtId="0" fontId="6" fillId="0" borderId="8" xfId="0" applyFont="1" applyFill="1" applyBorder="1" applyAlignment="1" applyProtection="1">
      <alignment horizontal="center" vertical="center"/>
      <protection locked="0"/>
    </xf>
    <xf numFmtId="166" fontId="6" fillId="0" borderId="0"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20" fillId="0" borderId="3" xfId="0" applyFont="1" applyFill="1" applyBorder="1" applyAlignment="1" applyProtection="1">
      <alignment horizontal="center" vertical="center" shrinkToFit="1"/>
    </xf>
    <xf numFmtId="0" fontId="6" fillId="0" borderId="0" xfId="0" applyFont="1" applyFill="1" applyBorder="1" applyAlignment="1" applyProtection="1">
      <alignment horizontal="left" vertical="center" indent="1"/>
    </xf>
    <xf numFmtId="0" fontId="23" fillId="5" borderId="5" xfId="0" applyFont="1" applyFill="1" applyBorder="1" applyAlignment="1" applyProtection="1">
      <alignment horizontal="center" vertical="center" shrinkToFit="1"/>
    </xf>
    <xf numFmtId="166" fontId="23" fillId="5" borderId="5" xfId="0" applyNumberFormat="1"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6" fontId="5" fillId="0" borderId="0" xfId="0" applyNumberFormat="1" applyFont="1" applyFill="1" applyAlignment="1" applyProtection="1">
      <alignment horizontal="center" vertical="center" shrinkToFit="1"/>
    </xf>
    <xf numFmtId="0" fontId="5" fillId="0" borderId="0" xfId="0" applyFont="1" applyFill="1" applyAlignment="1" applyProtection="1">
      <alignment horizontal="center" vertical="center"/>
      <protection locked="0"/>
    </xf>
    <xf numFmtId="0" fontId="23" fillId="0" borderId="0"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protection locked="0"/>
    </xf>
    <xf numFmtId="166" fontId="23" fillId="0" borderId="0" xfId="0" applyNumberFormat="1" applyFont="1" applyFill="1" applyBorder="1" applyAlignment="1" applyProtection="1">
      <alignment horizontal="center" vertical="center" shrinkToFit="1"/>
    </xf>
    <xf numFmtId="166" fontId="23" fillId="0" borderId="0" xfId="0" applyNumberFormat="1" applyFont="1" applyFill="1" applyBorder="1" applyAlignment="1" applyProtection="1">
      <alignment horizontal="center" vertical="center"/>
      <protection locked="0"/>
    </xf>
    <xf numFmtId="166" fontId="6" fillId="0" borderId="0" xfId="0" applyNumberFormat="1" applyFont="1" applyFill="1" applyBorder="1" applyAlignment="1" applyProtection="1">
      <alignment horizontal="center" vertical="center" shrinkToFit="1"/>
      <protection locked="0"/>
    </xf>
    <xf numFmtId="166" fontId="20" fillId="0" borderId="0" xfId="0" applyNumberFormat="1" applyFont="1" applyFill="1" applyBorder="1" applyAlignment="1" applyProtection="1">
      <alignment horizontal="center" vertical="center" shrinkToFit="1"/>
    </xf>
    <xf numFmtId="166" fontId="20" fillId="0" borderId="0" xfId="0" applyNumberFormat="1"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166" fontId="10" fillId="0" borderId="0"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166" fontId="5" fillId="0" borderId="0" xfId="0" applyNumberFormat="1" applyFont="1" applyFill="1" applyBorder="1" applyAlignment="1" applyProtection="1">
      <alignment horizontal="center" vertical="center" shrinkToFit="1"/>
    </xf>
    <xf numFmtId="0"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center" vertical="center"/>
      <protection locked="0"/>
    </xf>
    <xf numFmtId="166" fontId="5" fillId="0" borderId="0" xfId="0" applyNumberFormat="1" applyFont="1" applyFill="1" applyBorder="1" applyAlignment="1" applyProtection="1">
      <alignment vertical="center"/>
    </xf>
    <xf numFmtId="0" fontId="17" fillId="0" borderId="1" xfId="0" applyFont="1" applyFill="1" applyBorder="1" applyAlignment="1" applyProtection="1">
      <alignment horizontal="left" vertical="center" wrapText="1" indent="1"/>
      <protection locked="0"/>
    </xf>
    <xf numFmtId="0" fontId="20" fillId="5" borderId="10" xfId="0" applyFont="1" applyFill="1" applyBorder="1" applyAlignment="1" applyProtection="1">
      <alignment horizontal="left" vertical="center" indent="1"/>
    </xf>
    <xf numFmtId="0" fontId="18" fillId="0" borderId="0" xfId="0" applyFont="1" applyFill="1" applyAlignment="1" applyProtection="1">
      <alignment horizontal="left" vertical="center" indent="1"/>
    </xf>
    <xf numFmtId="0" fontId="6" fillId="0" borderId="0" xfId="0" applyFont="1" applyFill="1" applyAlignment="1" applyProtection="1">
      <alignment horizontal="left" vertical="center" indent="2"/>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indent="1" shrinkToFit="1"/>
    </xf>
    <xf numFmtId="0" fontId="5" fillId="0" borderId="0" xfId="0" applyFont="1" applyFill="1" applyAlignment="1" applyProtection="1">
      <alignment horizontal="center" vertical="center" shrinkToFit="1"/>
    </xf>
    <xf numFmtId="0" fontId="6" fillId="5" borderId="2" xfId="0" applyFont="1" applyFill="1" applyBorder="1" applyAlignment="1" applyProtection="1">
      <alignment horizontal="left" vertical="center" indent="1" shrinkToFit="1"/>
    </xf>
    <xf numFmtId="0" fontId="6" fillId="0" borderId="2" xfId="0" applyFont="1" applyFill="1" applyBorder="1" applyAlignment="1" applyProtection="1">
      <alignment horizontal="left" vertical="center" indent="1" shrinkToFit="1"/>
    </xf>
    <xf numFmtId="0" fontId="6" fillId="5" borderId="10" xfId="0" applyFont="1" applyFill="1" applyBorder="1" applyAlignment="1" applyProtection="1">
      <alignment horizontal="left" vertical="center" indent="1" shrinkToFit="1"/>
    </xf>
    <xf numFmtId="0" fontId="17" fillId="0" borderId="1" xfId="0" applyFont="1" applyFill="1" applyBorder="1" applyAlignment="1" applyProtection="1">
      <alignment horizontal="left" vertical="center" indent="1" shrinkToFit="1"/>
      <protection locked="0"/>
    </xf>
    <xf numFmtId="166" fontId="17" fillId="0" borderId="1" xfId="0" applyNumberFormat="1" applyFont="1" applyFill="1" applyBorder="1" applyAlignment="1" applyProtection="1">
      <alignment horizontal="center" vertical="center" shrinkToFit="1"/>
      <protection locked="0"/>
    </xf>
    <xf numFmtId="166" fontId="17" fillId="5" borderId="1" xfId="0" applyNumberFormat="1" applyFont="1" applyFill="1" applyBorder="1" applyAlignment="1" applyProtection="1">
      <alignment horizontal="center" vertical="center" shrinkToFit="1"/>
      <protection locked="0"/>
    </xf>
    <xf numFmtId="0" fontId="17" fillId="0" borderId="7" xfId="0" applyFont="1" applyFill="1" applyBorder="1" applyAlignment="1" applyProtection="1">
      <alignment horizontal="left" vertical="center" indent="1" shrinkToFit="1"/>
      <protection locked="0"/>
    </xf>
    <xf numFmtId="0" fontId="17" fillId="5" borderId="7" xfId="0" applyFont="1" applyFill="1" applyBorder="1" applyAlignment="1" applyProtection="1">
      <alignment horizontal="center" vertical="center" shrinkToFit="1"/>
    </xf>
    <xf numFmtId="166" fontId="17" fillId="0" borderId="7" xfId="0" applyNumberFormat="1" applyFont="1" applyFill="1" applyBorder="1" applyAlignment="1" applyProtection="1">
      <alignment horizontal="center" vertical="center" shrinkToFit="1"/>
      <protection locked="0"/>
    </xf>
    <xf numFmtId="0" fontId="17" fillId="0" borderId="0" xfId="0" applyFont="1" applyFill="1" applyBorder="1" applyAlignment="1" applyProtection="1">
      <alignment horizontal="center" vertical="center" shrinkToFit="1"/>
    </xf>
    <xf numFmtId="0" fontId="17" fillId="0" borderId="0" xfId="0" applyFont="1" applyFill="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20" fillId="5" borderId="1" xfId="0" applyFont="1" applyFill="1" applyBorder="1" applyAlignment="1" applyProtection="1">
      <alignment horizontal="center" vertical="center"/>
    </xf>
    <xf numFmtId="0" fontId="0" fillId="0" borderId="0" xfId="0" applyFont="1" applyAlignment="1">
      <alignment vertical="center"/>
    </xf>
    <xf numFmtId="0" fontId="0" fillId="0" borderId="0" xfId="0" applyFont="1" applyAlignment="1" applyProtection="1">
      <alignment horizontal="left" vertical="center" indent="1"/>
    </xf>
    <xf numFmtId="0" fontId="12" fillId="0" borderId="0" xfId="0" applyFont="1" applyAlignment="1" applyProtection="1">
      <alignment horizontal="center" vertical="center"/>
    </xf>
    <xf numFmtId="0" fontId="0" fillId="0" borderId="0" xfId="0" applyFont="1" applyBorder="1" applyAlignment="1" applyProtection="1">
      <alignment horizontal="right" vertical="center" wrapText="1" indent="1"/>
    </xf>
    <xf numFmtId="0" fontId="0" fillId="0" borderId="0" xfId="0" applyFont="1" applyBorder="1" applyAlignment="1" applyProtection="1">
      <alignment horizontal="center" vertical="center"/>
    </xf>
    <xf numFmtId="0" fontId="17" fillId="0" borderId="0" xfId="0" applyFont="1" applyAlignment="1" applyProtection="1">
      <alignment horizontal="center" vertical="center"/>
    </xf>
    <xf numFmtId="0" fontId="17" fillId="0" borderId="1" xfId="0" applyFont="1" applyBorder="1" applyAlignment="1" applyProtection="1">
      <alignment horizontal="center" vertical="center"/>
      <protection locked="0"/>
    </xf>
    <xf numFmtId="0" fontId="21" fillId="0" borderId="0" xfId="0" applyFont="1" applyAlignment="1">
      <alignment vertical="center"/>
    </xf>
    <xf numFmtId="0" fontId="17" fillId="5" borderId="1" xfId="0" applyFont="1" applyFill="1" applyBorder="1" applyAlignment="1" applyProtection="1">
      <alignment horizontal="center" vertical="center" wrapText="1"/>
    </xf>
    <xf numFmtId="0" fontId="24" fillId="0" borderId="0" xfId="0" applyFont="1" applyAlignment="1" applyProtection="1">
      <alignment horizontal="left" vertical="center" indent="1"/>
    </xf>
    <xf numFmtId="0" fontId="20" fillId="5" borderId="1" xfId="0" applyFont="1" applyFill="1" applyBorder="1" applyAlignment="1">
      <alignment horizontal="center" vertical="center"/>
    </xf>
    <xf numFmtId="0" fontId="6" fillId="5" borderId="1" xfId="0" applyFont="1" applyFill="1" applyBorder="1" applyAlignment="1">
      <alignment vertical="center"/>
    </xf>
    <xf numFmtId="0" fontId="6" fillId="5" borderId="1" xfId="0" applyFont="1" applyFill="1" applyBorder="1" applyAlignment="1">
      <alignment vertical="center" wrapText="1"/>
    </xf>
    <xf numFmtId="0" fontId="18" fillId="0" borderId="0" xfId="0" applyFont="1" applyFill="1" applyAlignment="1">
      <alignment horizontal="left" vertical="center" indent="1"/>
    </xf>
    <xf numFmtId="0" fontId="6" fillId="0" borderId="0" xfId="0" applyFont="1" applyFill="1" applyAlignment="1">
      <alignment horizontal="center" vertical="center" wrapText="1"/>
    </xf>
    <xf numFmtId="0" fontId="6" fillId="0" borderId="0" xfId="0" applyFont="1" applyFill="1" applyAlignment="1">
      <alignment vertical="center"/>
    </xf>
    <xf numFmtId="0" fontId="6" fillId="0" borderId="0" xfId="0" applyFont="1" applyFill="1" applyAlignment="1">
      <alignment horizontal="left" vertical="center" indent="1"/>
    </xf>
    <xf numFmtId="0" fontId="6" fillId="0" borderId="0" xfId="0" applyFont="1" applyFill="1" applyAlignment="1">
      <alignment horizontal="left" vertical="center" wrapText="1" indent="1"/>
    </xf>
    <xf numFmtId="0" fontId="18" fillId="0" borderId="0" xfId="0" applyFont="1" applyAlignment="1">
      <alignment horizontal="left" vertical="center"/>
    </xf>
    <xf numFmtId="168" fontId="6" fillId="5" borderId="1" xfId="0" applyNumberFormat="1" applyFont="1" applyFill="1" applyBorder="1" applyAlignment="1">
      <alignment horizontal="center" vertical="center"/>
    </xf>
    <xf numFmtId="169" fontId="6" fillId="5" borderId="1" xfId="0" applyNumberFormat="1" applyFont="1" applyFill="1" applyBorder="1" applyAlignment="1">
      <alignment horizontal="center" vertical="center"/>
    </xf>
    <xf numFmtId="169" fontId="6" fillId="0" borderId="0" xfId="0" applyNumberFormat="1" applyFont="1" applyAlignment="1">
      <alignment vertical="center"/>
    </xf>
    <xf numFmtId="168" fontId="6" fillId="0" borderId="0" xfId="0" applyNumberFormat="1" applyFont="1" applyAlignment="1">
      <alignment horizontal="center" vertical="center"/>
    </xf>
    <xf numFmtId="0" fontId="6" fillId="2" borderId="1" xfId="0" applyFont="1" applyFill="1" applyBorder="1" applyAlignment="1">
      <alignment horizontal="left" vertical="center" indent="1"/>
    </xf>
    <xf numFmtId="0" fontId="6" fillId="5" borderId="2" xfId="0" applyFont="1" applyFill="1" applyBorder="1" applyAlignment="1">
      <alignment horizontal="right" vertical="center"/>
    </xf>
    <xf numFmtId="0" fontId="6" fillId="5" borderId="4" xfId="0" applyFont="1" applyFill="1" applyBorder="1" applyAlignment="1">
      <alignment horizontal="left" vertical="center"/>
    </xf>
    <xf numFmtId="166" fontId="9" fillId="0" borderId="1" xfId="0" applyNumberFormat="1" applyFont="1" applyBorder="1" applyAlignment="1" applyProtection="1">
      <alignment horizontal="center" vertical="center" shrinkToFit="1"/>
      <protection locked="0"/>
    </xf>
    <xf numFmtId="0" fontId="26" fillId="0" borderId="0" xfId="0" applyFont="1" applyAlignment="1" applyProtection="1">
      <alignment vertical="center"/>
    </xf>
    <xf numFmtId="0" fontId="0" fillId="0" borderId="2" xfId="0" applyFill="1" applyBorder="1" applyAlignment="1" applyProtection="1">
      <alignment horizontal="left" vertical="center" indent="1"/>
    </xf>
    <xf numFmtId="0" fontId="7" fillId="0" borderId="3" xfId="0" applyFont="1"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0" xfId="0" applyFill="1" applyAlignment="1" applyProtection="1">
      <alignment horizontal="center" vertical="center"/>
    </xf>
    <xf numFmtId="0" fontId="0" fillId="0" borderId="0" xfId="0" applyFill="1" applyAlignment="1" applyProtection="1">
      <alignment vertical="center"/>
    </xf>
    <xf numFmtId="0" fontId="7" fillId="5" borderId="1" xfId="0" applyFont="1" applyFill="1" applyBorder="1" applyAlignment="1" applyProtection="1">
      <alignment horizontal="center" vertical="center"/>
    </xf>
    <xf numFmtId="166" fontId="7" fillId="5" borderId="1" xfId="0" applyNumberFormat="1" applyFont="1" applyFill="1" applyBorder="1" applyAlignment="1" applyProtection="1">
      <alignment horizontal="right" vertical="center" shrinkToFit="1"/>
    </xf>
    <xf numFmtId="166" fontId="7" fillId="5" borderId="1" xfId="0" applyNumberFormat="1" applyFont="1" applyFill="1" applyBorder="1" applyAlignment="1" applyProtection="1">
      <alignment horizontal="center" vertical="center" shrinkToFit="1"/>
    </xf>
    <xf numFmtId="166" fontId="9" fillId="5" borderId="1" xfId="0" applyNumberFormat="1" applyFont="1" applyFill="1" applyBorder="1" applyAlignment="1" applyProtection="1">
      <alignment horizontal="left" vertical="center" shrinkToFit="1"/>
    </xf>
    <xf numFmtId="166" fontId="9" fillId="5" borderId="1" xfId="0" applyNumberFormat="1" applyFont="1" applyFill="1" applyBorder="1" applyAlignment="1" applyProtection="1">
      <alignment horizontal="right" vertical="center" shrinkToFit="1"/>
    </xf>
    <xf numFmtId="0" fontId="0" fillId="0" borderId="0" xfId="0" applyFont="1" applyFill="1" applyAlignment="1" applyProtection="1">
      <alignment horizontal="right" vertical="center"/>
    </xf>
    <xf numFmtId="166" fontId="9" fillId="5" borderId="1" xfId="0" applyNumberFormat="1" applyFont="1" applyFill="1" applyBorder="1" applyAlignment="1" applyProtection="1">
      <alignment horizontal="center" vertical="center" shrinkToFit="1"/>
    </xf>
    <xf numFmtId="166" fontId="9" fillId="5" borderId="1" xfId="0" applyNumberFormat="1" applyFont="1" applyFill="1" applyBorder="1" applyAlignment="1" applyProtection="1">
      <alignment vertical="center" shrinkToFit="1"/>
    </xf>
    <xf numFmtId="166" fontId="6" fillId="0" borderId="0" xfId="0" applyNumberFormat="1" applyFont="1" applyFill="1" applyBorder="1" applyAlignment="1" applyProtection="1">
      <alignment horizontal="left" vertical="center" indent="1"/>
    </xf>
    <xf numFmtId="166" fontId="6" fillId="0" borderId="0" xfId="0" applyNumberFormat="1" applyFont="1" applyFill="1" applyBorder="1" applyAlignment="1" applyProtection="1">
      <alignment horizontal="center" vertical="center"/>
    </xf>
    <xf numFmtId="166" fontId="6" fillId="0" borderId="0" xfId="0" applyNumberFormat="1" applyFont="1" applyFill="1" applyBorder="1" applyAlignment="1" applyProtection="1">
      <alignment vertical="center"/>
    </xf>
    <xf numFmtId="0" fontId="0" fillId="5" borderId="2" xfId="0" applyFill="1" applyBorder="1" applyAlignment="1" applyProtection="1">
      <alignment horizontal="left" vertical="center" indent="1"/>
    </xf>
    <xf numFmtId="9" fontId="0" fillId="5" borderId="4" xfId="0" applyNumberFormat="1" applyFont="1" applyFill="1" applyBorder="1" applyAlignment="1" applyProtection="1">
      <alignment horizontal="center" vertical="center"/>
    </xf>
    <xf numFmtId="0" fontId="0" fillId="5" borderId="2" xfId="0" applyFill="1" applyBorder="1" applyAlignment="1" applyProtection="1">
      <alignment horizontal="left" vertical="center" wrapText="1" indent="1"/>
    </xf>
    <xf numFmtId="0" fontId="7" fillId="5" borderId="4" xfId="0" applyFont="1" applyFill="1" applyBorder="1" applyAlignment="1" applyProtection="1">
      <alignment horizontal="center" vertical="center"/>
    </xf>
    <xf numFmtId="0" fontId="26" fillId="0" borderId="0" xfId="0" applyFont="1" applyAlignment="1" applyProtection="1">
      <alignment horizontal="center" vertical="center"/>
    </xf>
    <xf numFmtId="0" fontId="17" fillId="0" borderId="0" xfId="0" applyFont="1" applyAlignment="1" applyProtection="1">
      <alignment vertical="center"/>
    </xf>
    <xf numFmtId="0" fontId="0" fillId="5" borderId="1" xfId="0" applyFill="1" applyBorder="1" applyAlignment="1" applyProtection="1">
      <alignment horizontal="left" vertical="center" wrapText="1" indent="1"/>
    </xf>
    <xf numFmtId="0" fontId="0" fillId="5" borderId="1" xfId="0" applyFill="1" applyBorder="1" applyAlignment="1" applyProtection="1">
      <alignment horizontal="left" vertical="center" indent="1"/>
    </xf>
    <xf numFmtId="0" fontId="0" fillId="0" borderId="0" xfId="0" applyAlignment="1" applyProtection="1">
      <alignment vertical="center" wrapText="1"/>
    </xf>
    <xf numFmtId="0" fontId="0" fillId="5" borderId="4" xfId="0" applyFill="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Alignment="1" applyProtection="1">
      <alignment horizontal="left" vertical="center"/>
    </xf>
    <xf numFmtId="0" fontId="27" fillId="0" borderId="0" xfId="0" applyFont="1" applyAlignment="1" applyProtection="1">
      <alignment horizontal="left" vertical="center" indent="1"/>
    </xf>
    <xf numFmtId="0" fontId="0" fillId="0" borderId="0" xfId="0" applyFill="1" applyAlignment="1" applyProtection="1">
      <alignment horizontal="left" vertical="center" indent="1"/>
    </xf>
    <xf numFmtId="0" fontId="7" fillId="0" borderId="0" xfId="0" applyFont="1" applyFill="1" applyAlignment="1" applyProtection="1">
      <alignment horizontal="center" vertical="center"/>
    </xf>
    <xf numFmtId="0" fontId="7" fillId="0" borderId="0" xfId="0" applyFont="1" applyFill="1" applyAlignment="1" applyProtection="1">
      <alignment horizontal="left" vertical="center" indent="1"/>
    </xf>
    <xf numFmtId="0" fontId="7" fillId="0" borderId="0" xfId="0" applyFont="1" applyFill="1" applyAlignment="1" applyProtection="1">
      <alignment vertical="center"/>
    </xf>
    <xf numFmtId="0" fontId="0" fillId="5" borderId="1" xfId="0" applyFont="1" applyFill="1" applyBorder="1" applyAlignment="1" applyProtection="1">
      <alignment horizontal="left" vertical="center" wrapText="1" indent="1"/>
    </xf>
    <xf numFmtId="0" fontId="26" fillId="5" borderId="2" xfId="0" applyFont="1" applyFill="1" applyBorder="1" applyAlignment="1" applyProtection="1">
      <alignment horizontal="left" vertical="center" indent="1"/>
    </xf>
    <xf numFmtId="0" fontId="26" fillId="5" borderId="4" xfId="0" applyFont="1" applyFill="1" applyBorder="1" applyAlignment="1" applyProtection="1">
      <alignment horizontal="center" vertical="center"/>
    </xf>
    <xf numFmtId="0" fontId="20" fillId="5" borderId="1" xfId="0" applyFont="1" applyFill="1" applyBorder="1" applyAlignment="1" applyProtection="1">
      <alignment horizontal="center" vertical="center" shrinkToFit="1"/>
      <protection locked="0"/>
    </xf>
    <xf numFmtId="0" fontId="20" fillId="0" borderId="3" xfId="0" applyFont="1" applyFill="1" applyBorder="1" applyAlignment="1" applyProtection="1">
      <alignment horizontal="center" vertical="center" shrinkToFit="1"/>
      <protection locked="0"/>
    </xf>
    <xf numFmtId="0" fontId="20" fillId="0" borderId="4" xfId="0" applyFont="1" applyFill="1" applyBorder="1" applyAlignment="1" applyProtection="1">
      <alignment horizontal="center" vertical="center" shrinkToFit="1"/>
      <protection locked="0"/>
    </xf>
    <xf numFmtId="0" fontId="6" fillId="5" borderId="8" xfId="0" applyFont="1" applyFill="1" applyBorder="1" applyAlignment="1" applyProtection="1">
      <alignment horizontal="center" vertical="center" shrinkToFit="1"/>
      <protection locked="0"/>
    </xf>
    <xf numFmtId="0" fontId="20" fillId="5" borderId="8" xfId="0" applyFont="1" applyFill="1" applyBorder="1" applyAlignment="1" applyProtection="1">
      <alignment horizontal="center" vertical="center" shrinkToFit="1"/>
      <protection locked="0"/>
    </xf>
    <xf numFmtId="0" fontId="20" fillId="5" borderId="13" xfId="0" applyFont="1" applyFill="1" applyBorder="1" applyAlignment="1" applyProtection="1">
      <alignment horizontal="center" vertical="center" shrinkToFit="1"/>
      <protection locked="0"/>
    </xf>
    <xf numFmtId="166" fontId="23" fillId="5" borderId="1" xfId="0" applyNumberFormat="1" applyFont="1" applyFill="1" applyBorder="1" applyAlignment="1" applyProtection="1">
      <alignment horizontal="center" vertical="center" shrinkToFit="1"/>
      <protection locked="0"/>
    </xf>
    <xf numFmtId="0" fontId="6" fillId="5" borderId="3" xfId="0" applyFont="1" applyFill="1" applyBorder="1" applyAlignment="1" applyProtection="1">
      <alignment horizontal="center" vertical="center" shrinkToFit="1"/>
      <protection locked="0"/>
    </xf>
    <xf numFmtId="0" fontId="6" fillId="5" borderId="4" xfId="0" applyFont="1" applyFill="1" applyBorder="1" applyAlignment="1" applyProtection="1">
      <alignment horizontal="center" vertical="center" shrinkToFit="1"/>
      <protection locked="0"/>
    </xf>
    <xf numFmtId="0" fontId="6" fillId="5" borderId="13" xfId="0" applyFont="1" applyFill="1" applyBorder="1" applyAlignment="1" applyProtection="1">
      <alignment horizontal="center" vertical="center" shrinkToFit="1"/>
      <protection locked="0"/>
    </xf>
    <xf numFmtId="166" fontId="6" fillId="5" borderId="3" xfId="0" applyNumberFormat="1" applyFont="1" applyFill="1" applyBorder="1" applyAlignment="1" applyProtection="1">
      <alignment horizontal="center" vertical="center" shrinkToFit="1"/>
      <protection locked="0"/>
    </xf>
    <xf numFmtId="166" fontId="6" fillId="5" borderId="4" xfId="0" applyNumberFormat="1" applyFont="1" applyFill="1" applyBorder="1" applyAlignment="1" applyProtection="1">
      <alignment horizontal="center" vertical="center" shrinkToFit="1"/>
      <protection locked="0"/>
    </xf>
    <xf numFmtId="166" fontId="23" fillId="5" borderId="5" xfId="0" applyNumberFormat="1" applyFont="1" applyFill="1" applyBorder="1" applyAlignment="1" applyProtection="1">
      <alignment horizontal="center" vertical="center" shrinkToFit="1"/>
      <protection locked="0"/>
    </xf>
    <xf numFmtId="166" fontId="20" fillId="5" borderId="1" xfId="0" applyNumberFormat="1" applyFont="1" applyFill="1" applyBorder="1" applyAlignment="1" applyProtection="1">
      <alignment horizontal="center" vertical="center" shrinkToFit="1"/>
      <protection locked="0"/>
    </xf>
    <xf numFmtId="166" fontId="6" fillId="5" borderId="1" xfId="0" applyNumberFormat="1" applyFont="1" applyFill="1" applyBorder="1" applyAlignment="1" applyProtection="1">
      <alignment horizontal="center" vertical="center" shrinkToFit="1"/>
      <protection locked="0"/>
    </xf>
    <xf numFmtId="166" fontId="6" fillId="0" borderId="0" xfId="0" applyNumberFormat="1" applyFont="1" applyFill="1" applyAlignment="1" applyProtection="1">
      <alignment horizontal="center" vertical="center" shrinkToFit="1"/>
      <protection locked="0"/>
    </xf>
    <xf numFmtId="166" fontId="5" fillId="0" borderId="0" xfId="0" applyNumberFormat="1" applyFont="1" applyFill="1" applyAlignment="1" applyProtection="1">
      <alignment horizontal="center" vertical="center" shrinkToFit="1"/>
      <protection locked="0"/>
    </xf>
    <xf numFmtId="0" fontId="17" fillId="5" borderId="1" xfId="0" applyFont="1" applyFill="1" applyBorder="1" applyAlignment="1" applyProtection="1">
      <alignment horizontal="center" vertical="center" shrinkToFit="1"/>
      <protection locked="0"/>
    </xf>
    <xf numFmtId="0" fontId="17" fillId="5" borderId="1" xfId="0" applyFont="1" applyFill="1" applyBorder="1" applyAlignment="1" applyProtection="1">
      <alignment horizontal="left" vertical="center" indent="1" shrinkToFit="1"/>
      <protection locked="0"/>
    </xf>
    <xf numFmtId="166" fontId="29" fillId="0" borderId="0" xfId="0" applyNumberFormat="1" applyFont="1" applyFill="1" applyBorder="1" applyAlignment="1" applyProtection="1">
      <alignment horizontal="center" vertical="center" shrinkToFit="1"/>
    </xf>
    <xf numFmtId="0" fontId="0" fillId="5" borderId="9" xfId="0" applyFont="1" applyFill="1" applyBorder="1" applyAlignment="1" applyProtection="1">
      <alignment horizontal="center" vertical="center"/>
    </xf>
    <xf numFmtId="6" fontId="12" fillId="5" borderId="9" xfId="0" applyNumberFormat="1" applyFont="1" applyFill="1" applyBorder="1" applyAlignment="1" applyProtection="1">
      <alignment horizontal="center" vertical="center"/>
    </xf>
    <xf numFmtId="6" fontId="12" fillId="5" borderId="12" xfId="0" applyNumberFormat="1" applyFont="1" applyFill="1" applyBorder="1" applyAlignment="1" applyProtection="1">
      <alignment horizontal="center" vertical="center"/>
    </xf>
    <xf numFmtId="0" fontId="0" fillId="5" borderId="8" xfId="0" applyFont="1" applyFill="1" applyBorder="1" applyAlignment="1" applyProtection="1">
      <alignment horizontal="center" vertical="center"/>
    </xf>
    <xf numFmtId="0" fontId="12" fillId="5" borderId="8" xfId="0" applyFont="1" applyFill="1" applyBorder="1" applyAlignment="1" applyProtection="1">
      <alignment horizontal="center" vertical="center"/>
    </xf>
    <xf numFmtId="0" fontId="12" fillId="5" borderId="13" xfId="0" applyFont="1" applyFill="1" applyBorder="1" applyAlignment="1" applyProtection="1">
      <alignment horizontal="center" vertical="center"/>
    </xf>
    <xf numFmtId="0" fontId="23" fillId="5" borderId="1" xfId="0" applyFont="1" applyFill="1" applyBorder="1" applyAlignment="1" applyProtection="1">
      <alignment horizontal="center" vertical="center"/>
    </xf>
    <xf numFmtId="0" fontId="20" fillId="5" borderId="1" xfId="0" applyFont="1" applyFill="1" applyBorder="1" applyAlignment="1">
      <alignment horizontal="center" vertical="center"/>
    </xf>
    <xf numFmtId="0" fontId="17" fillId="2" borderId="1" xfId="0" applyFont="1" applyFill="1" applyBorder="1" applyAlignment="1">
      <alignment horizontal="left" vertical="center" wrapText="1" indent="1"/>
    </xf>
    <xf numFmtId="0" fontId="6" fillId="0" borderId="0" xfId="0" applyFont="1" applyBorder="1" applyAlignment="1">
      <alignment vertical="center"/>
    </xf>
    <xf numFmtId="0" fontId="6" fillId="0" borderId="0" xfId="0" applyFont="1" applyBorder="1" applyAlignment="1">
      <alignment vertical="center" wrapText="1"/>
    </xf>
    <xf numFmtId="0" fontId="31" fillId="0" borderId="0" xfId="0" applyFont="1" applyAlignment="1">
      <alignment vertical="center"/>
    </xf>
    <xf numFmtId="169" fontId="31" fillId="0" borderId="0" xfId="0" applyNumberFormat="1" applyFont="1" applyFill="1" applyAlignment="1">
      <alignment horizontal="center" vertical="center"/>
    </xf>
    <xf numFmtId="0" fontId="20" fillId="2" borderId="1" xfId="0" applyFont="1" applyFill="1" applyBorder="1" applyAlignment="1">
      <alignment horizontal="left" vertical="center" indent="1"/>
    </xf>
    <xf numFmtId="0" fontId="23" fillId="6" borderId="1" xfId="0" applyFont="1" applyFill="1" applyBorder="1" applyAlignment="1">
      <alignment horizontal="left" vertical="center" wrapText="1" indent="1"/>
    </xf>
    <xf numFmtId="0" fontId="6" fillId="5" borderId="1" xfId="0" applyFont="1" applyFill="1" applyBorder="1" applyAlignment="1">
      <alignment horizontal="left" vertical="center"/>
    </xf>
    <xf numFmtId="166" fontId="11" fillId="0" borderId="9" xfId="0" applyNumberFormat="1" applyFont="1" applyFill="1" applyBorder="1" applyAlignment="1" applyProtection="1">
      <alignment horizontal="left" vertical="center" shrinkToFit="1"/>
    </xf>
    <xf numFmtId="166" fontId="3" fillId="5" borderId="4" xfId="0" applyNumberFormat="1" applyFont="1" applyFill="1" applyBorder="1" applyAlignment="1" applyProtection="1">
      <alignment vertical="center"/>
    </xf>
    <xf numFmtId="0" fontId="19" fillId="5" borderId="3" xfId="0" applyFont="1" applyFill="1" applyBorder="1" applyAlignment="1" applyProtection="1">
      <alignment vertical="center"/>
    </xf>
    <xf numFmtId="0" fontId="19" fillId="5" borderId="4" xfId="0" applyFont="1" applyFill="1" applyBorder="1" applyAlignment="1" applyProtection="1">
      <alignment vertical="center"/>
    </xf>
    <xf numFmtId="0" fontId="0" fillId="0" borderId="0" xfId="0" applyFill="1" applyBorder="1" applyAlignment="1" applyProtection="1">
      <alignment vertical="center"/>
    </xf>
    <xf numFmtId="0" fontId="26" fillId="0" borderId="0" xfId="0" applyFont="1" applyAlignment="1" applyProtection="1">
      <alignment vertical="center"/>
      <protection locked="0"/>
    </xf>
    <xf numFmtId="0" fontId="0" fillId="0" borderId="0" xfId="0" applyAlignment="1" applyProtection="1">
      <alignment horizontal="center" vertical="center"/>
      <protection locked="0"/>
    </xf>
    <xf numFmtId="0" fontId="0" fillId="0" borderId="0" xfId="0" applyFill="1" applyBorder="1" applyAlignment="1" applyProtection="1">
      <alignment vertical="center"/>
      <protection locked="0"/>
    </xf>
    <xf numFmtId="0" fontId="0" fillId="0" borderId="3"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166" fontId="3" fillId="5" borderId="3" xfId="0" applyNumberFormat="1" applyFont="1" applyFill="1" applyBorder="1" applyAlignment="1" applyProtection="1">
      <alignment vertical="center"/>
      <protection locked="0"/>
    </xf>
    <xf numFmtId="0" fontId="19" fillId="5" borderId="3" xfId="0" applyFont="1" applyFill="1" applyBorder="1" applyAlignment="1" applyProtection="1">
      <alignment vertical="center"/>
      <protection locked="0"/>
    </xf>
    <xf numFmtId="166" fontId="7" fillId="5" borderId="1" xfId="0" applyNumberFormat="1" applyFont="1" applyFill="1" applyBorder="1" applyAlignment="1" applyProtection="1">
      <alignment horizontal="right" vertical="center" shrinkToFit="1"/>
      <protection locked="0"/>
    </xf>
    <xf numFmtId="166" fontId="7" fillId="5" borderId="1" xfId="0" applyNumberFormat="1" applyFont="1" applyFill="1" applyBorder="1" applyAlignment="1" applyProtection="1">
      <alignment horizontal="center" vertical="center" shrinkToFit="1"/>
      <protection locked="0"/>
    </xf>
    <xf numFmtId="166" fontId="11" fillId="0" borderId="9" xfId="0" applyNumberFormat="1" applyFont="1" applyFill="1" applyBorder="1" applyAlignment="1" applyProtection="1">
      <alignment horizontal="left" vertical="center" shrinkToFit="1"/>
      <protection locked="0"/>
    </xf>
    <xf numFmtId="0" fontId="0" fillId="5" borderId="3" xfId="0" applyFill="1" applyBorder="1" applyAlignment="1" applyProtection="1">
      <alignment horizontal="center" vertical="center"/>
      <protection locked="0"/>
    </xf>
    <xf numFmtId="0" fontId="0" fillId="5" borderId="3" xfId="0" applyFill="1" applyBorder="1" applyAlignment="1" applyProtection="1">
      <alignment horizontal="left" vertical="center"/>
      <protection locked="0"/>
    </xf>
    <xf numFmtId="0" fontId="6" fillId="3" borderId="4" xfId="0" applyFont="1" applyFill="1" applyBorder="1" applyAlignment="1">
      <alignment horizontal="left" vertical="center" indent="1"/>
    </xf>
    <xf numFmtId="0" fontId="6" fillId="3" borderId="2" xfId="0" applyFont="1" applyFill="1" applyBorder="1" applyAlignment="1" applyProtection="1">
      <alignment horizontal="center" vertical="center" wrapText="1"/>
      <protection locked="0"/>
    </xf>
    <xf numFmtId="0" fontId="6" fillId="5" borderId="14" xfId="0" applyFont="1" applyFill="1" applyBorder="1" applyAlignment="1">
      <alignment horizontal="left" vertical="center" wrapText="1" indent="1"/>
    </xf>
    <xf numFmtId="0" fontId="6" fillId="5" borderId="0" xfId="0" applyFont="1" applyFill="1" applyBorder="1" applyAlignment="1">
      <alignment horizontal="center" vertical="center" wrapText="1"/>
    </xf>
    <xf numFmtId="0" fontId="6" fillId="5" borderId="15" xfId="0" applyFont="1" applyFill="1" applyBorder="1" applyAlignment="1">
      <alignment vertical="center"/>
    </xf>
    <xf numFmtId="0" fontId="6" fillId="5" borderId="14" xfId="0" applyFont="1" applyFill="1" applyBorder="1" applyAlignment="1">
      <alignment horizontal="left" vertical="center" indent="1"/>
    </xf>
    <xf numFmtId="0" fontId="6" fillId="5" borderId="11" xfId="0" applyFont="1" applyFill="1" applyBorder="1" applyAlignment="1">
      <alignment horizontal="left" vertical="center" wrapText="1" indent="1"/>
    </xf>
    <xf numFmtId="173" fontId="6" fillId="0" borderId="0" xfId="0" applyNumberFormat="1" applyFont="1" applyFill="1" applyBorder="1" applyAlignment="1" applyProtection="1">
      <alignment horizontal="center" vertical="center"/>
      <protection locked="0"/>
    </xf>
    <xf numFmtId="0" fontId="5" fillId="0" borderId="0" xfId="0" applyFont="1" applyFill="1" applyAlignment="1" applyProtection="1">
      <alignment horizontal="center" vertical="center"/>
      <protection hidden="1"/>
    </xf>
    <xf numFmtId="166" fontId="29" fillId="0" borderId="0" xfId="0" applyNumberFormat="1" applyFont="1" applyFill="1" applyBorder="1" applyAlignment="1" applyProtection="1">
      <alignment horizontal="right" vertical="center"/>
      <protection hidden="1"/>
    </xf>
    <xf numFmtId="166" fontId="29" fillId="0" borderId="0" xfId="0" applyNumberFormat="1" applyFont="1" applyFill="1" applyBorder="1" applyAlignment="1" applyProtection="1">
      <alignment horizontal="left" vertical="center"/>
      <protection hidden="1"/>
    </xf>
    <xf numFmtId="0" fontId="19" fillId="5" borderId="2" xfId="0" applyFont="1" applyFill="1" applyBorder="1" applyAlignment="1" applyProtection="1">
      <alignment vertical="center"/>
    </xf>
    <xf numFmtId="0" fontId="32" fillId="0" borderId="0" xfId="0" applyFont="1"/>
    <xf numFmtId="0" fontId="33" fillId="0" borderId="0" xfId="3" applyAlignment="1">
      <alignment vertical="center"/>
    </xf>
    <xf numFmtId="1" fontId="6" fillId="0" borderId="2" xfId="0" applyNumberFormat="1" applyFont="1" applyFill="1" applyBorder="1" applyAlignment="1" applyProtection="1">
      <alignment horizontal="center" vertical="center" wrapText="1"/>
      <protection locked="0"/>
    </xf>
    <xf numFmtId="0" fontId="6" fillId="0" borderId="4" xfId="0" applyFont="1" applyFill="1" applyBorder="1" applyAlignment="1">
      <alignment vertical="center"/>
    </xf>
    <xf numFmtId="1" fontId="6" fillId="0" borderId="2" xfId="0" applyNumberFormat="1" applyFont="1" applyFill="1" applyBorder="1" applyAlignment="1" applyProtection="1">
      <alignment horizontal="center" vertical="center" wrapText="1"/>
    </xf>
    <xf numFmtId="0" fontId="34" fillId="0" borderId="0" xfId="0" applyFont="1" applyAlignment="1">
      <alignment horizontal="left" vertical="center" indent="1"/>
    </xf>
    <xf numFmtId="0" fontId="20" fillId="5" borderId="1" xfId="0" applyFont="1" applyFill="1" applyBorder="1" applyAlignment="1" applyProtection="1">
      <alignment horizontal="center" vertical="center" shrinkToFit="1"/>
    </xf>
    <xf numFmtId="166" fontId="17" fillId="5" borderId="1" xfId="0" applyNumberFormat="1" applyFont="1" applyFill="1" applyBorder="1" applyAlignment="1" applyProtection="1">
      <alignment horizontal="center" vertical="center" shrinkToFit="1"/>
    </xf>
    <xf numFmtId="3" fontId="0" fillId="0" borderId="0" xfId="0" applyNumberFormat="1" applyAlignment="1" applyProtection="1">
      <alignment horizontal="center" vertical="center"/>
    </xf>
    <xf numFmtId="1" fontId="18" fillId="0" borderId="0" xfId="0" applyNumberFormat="1" applyFont="1" applyAlignment="1" applyProtection="1">
      <alignment horizontal="center" vertical="center"/>
    </xf>
    <xf numFmtId="3" fontId="7" fillId="7" borderId="8" xfId="0" applyNumberFormat="1" applyFont="1" applyFill="1" applyBorder="1" applyAlignment="1" applyProtection="1">
      <alignment horizontal="center" vertical="center"/>
    </xf>
    <xf numFmtId="0" fontId="26" fillId="7" borderId="1" xfId="0" applyFont="1" applyFill="1" applyBorder="1" applyAlignment="1" applyProtection="1">
      <alignment horizontal="center" vertical="center"/>
    </xf>
    <xf numFmtId="0" fontId="21" fillId="4" borderId="1" xfId="0" applyFont="1" applyFill="1" applyBorder="1" applyAlignment="1">
      <alignment horizontal="left" vertical="center" wrapText="1" indent="1"/>
    </xf>
    <xf numFmtId="0" fontId="21" fillId="4" borderId="1" xfId="0" applyFont="1" applyFill="1" applyBorder="1" applyAlignment="1">
      <alignment horizontal="center" vertical="center"/>
    </xf>
    <xf numFmtId="0" fontId="21" fillId="0" borderId="1" xfId="0" applyFont="1" applyBorder="1" applyAlignment="1">
      <alignment horizontal="left" vertical="center" wrapText="1" indent="1"/>
    </xf>
    <xf numFmtId="167" fontId="21" fillId="0" borderId="1" xfId="0" applyNumberFormat="1" applyFont="1" applyBorder="1" applyAlignment="1">
      <alignment horizontal="center" vertical="center"/>
    </xf>
    <xf numFmtId="167" fontId="21" fillId="4" borderId="1" xfId="0" applyNumberFormat="1" applyFont="1" applyFill="1" applyBorder="1" applyAlignment="1">
      <alignment horizontal="center" vertical="center"/>
    </xf>
    <xf numFmtId="0" fontId="21" fillId="0" borderId="0" xfId="0" applyFont="1" applyAlignment="1">
      <alignment horizontal="left" vertical="center" indent="1"/>
    </xf>
    <xf numFmtId="0" fontId="3" fillId="5" borderId="1" xfId="0" applyFont="1" applyFill="1" applyBorder="1" applyAlignment="1">
      <alignment horizontal="left" vertical="center" indent="1"/>
    </xf>
    <xf numFmtId="0" fontId="3" fillId="5"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left" vertical="center" indent="1"/>
    </xf>
    <xf numFmtId="0" fontId="3" fillId="0" borderId="1" xfId="0" applyFont="1" applyBorder="1" applyAlignment="1">
      <alignment horizontal="center" vertical="center"/>
    </xf>
    <xf numFmtId="0" fontId="3" fillId="0" borderId="1" xfId="0" applyFont="1" applyFill="1" applyBorder="1" applyAlignment="1">
      <alignment horizontal="left" vertical="center" indent="1"/>
    </xf>
    <xf numFmtId="0" fontId="3" fillId="0" borderId="1" xfId="0" applyFont="1" applyFill="1" applyBorder="1" applyAlignment="1">
      <alignment horizontal="center" vertical="center"/>
    </xf>
    <xf numFmtId="0" fontId="3" fillId="0" borderId="0" xfId="0" applyFont="1" applyAlignment="1">
      <alignment horizontal="left" vertical="center" indent="1"/>
    </xf>
    <xf numFmtId="0" fontId="3" fillId="0" borderId="0" xfId="0" applyFont="1" applyAlignment="1">
      <alignment horizontal="center" vertical="center"/>
    </xf>
    <xf numFmtId="0" fontId="21" fillId="0" borderId="0" xfId="0" applyFont="1" applyAlignment="1">
      <alignment horizontal="center" vertical="center"/>
    </xf>
    <xf numFmtId="0" fontId="36" fillId="0" borderId="0" xfId="0" applyFont="1" applyAlignment="1">
      <alignment vertical="center"/>
    </xf>
    <xf numFmtId="0" fontId="21" fillId="0" borderId="0" xfId="0" applyFont="1" applyAlignment="1">
      <alignment horizontal="left" vertical="center" wrapText="1" indent="1"/>
    </xf>
    <xf numFmtId="0" fontId="37" fillId="0" borderId="0" xfId="0" applyFont="1" applyAlignment="1">
      <alignment horizontal="left" vertical="center" indent="1"/>
    </xf>
    <xf numFmtId="0" fontId="38" fillId="0" borderId="0" xfId="0" applyFont="1" applyAlignment="1">
      <alignment horizontal="left" vertical="center" indent="1"/>
    </xf>
    <xf numFmtId="0" fontId="34" fillId="0" borderId="0" xfId="0" applyFont="1" applyAlignment="1">
      <alignment horizontal="center" vertical="center"/>
    </xf>
    <xf numFmtId="0" fontId="34" fillId="0" borderId="0" xfId="0" applyFont="1" applyAlignment="1">
      <alignment vertical="center"/>
    </xf>
    <xf numFmtId="0" fontId="39" fillId="0" borderId="0" xfId="0" applyFont="1" applyAlignment="1">
      <alignment vertical="center"/>
    </xf>
    <xf numFmtId="0" fontId="34" fillId="0" borderId="0" xfId="0" applyFont="1" applyAlignment="1">
      <alignment horizontal="left" vertical="center" wrapText="1" indent="1"/>
    </xf>
    <xf numFmtId="0" fontId="40" fillId="0" borderId="0" xfId="0" applyFont="1" applyAlignment="1">
      <alignment horizontal="left" vertical="center" indent="1"/>
    </xf>
    <xf numFmtId="0" fontId="26" fillId="8" borderId="1" xfId="0" applyFont="1" applyFill="1" applyBorder="1" applyAlignment="1" applyProtection="1">
      <alignment horizontal="center" vertical="center"/>
    </xf>
    <xf numFmtId="0" fontId="26" fillId="8" borderId="1" xfId="0" applyFont="1" applyFill="1" applyBorder="1" applyAlignment="1" applyProtection="1">
      <alignment horizontal="center" vertical="center"/>
      <protection locked="0"/>
    </xf>
    <xf numFmtId="0" fontId="30" fillId="8" borderId="1" xfId="0" applyFont="1" applyFill="1" applyBorder="1" applyAlignment="1" applyProtection="1">
      <alignment horizontal="center" vertical="center"/>
      <protection locked="0"/>
    </xf>
    <xf numFmtId="0" fontId="7" fillId="8" borderId="8" xfId="0" applyFont="1" applyFill="1" applyBorder="1" applyAlignment="1" applyProtection="1">
      <alignment horizontal="center" vertical="center"/>
    </xf>
    <xf numFmtId="0" fontId="7" fillId="8" borderId="8" xfId="0" applyFont="1" applyFill="1" applyBorder="1" applyAlignment="1" applyProtection="1">
      <alignment horizontal="center" vertical="center"/>
      <protection locked="0"/>
    </xf>
    <xf numFmtId="0" fontId="28" fillId="8" borderId="8" xfId="0" applyFont="1" applyFill="1" applyBorder="1" applyAlignment="1" applyProtection="1">
      <alignment horizontal="right" vertical="center"/>
    </xf>
    <xf numFmtId="0" fontId="35" fillId="5" borderId="14" xfId="0" applyFont="1" applyFill="1" applyBorder="1" applyAlignment="1">
      <alignment horizontal="center" vertical="center"/>
    </xf>
    <xf numFmtId="4" fontId="35" fillId="5" borderId="14" xfId="0" applyNumberFormat="1" applyFont="1" applyFill="1" applyBorder="1" applyAlignment="1">
      <alignment horizontal="center" vertical="center"/>
    </xf>
    <xf numFmtId="4" fontId="35" fillId="5" borderId="15" xfId="0" applyNumberFormat="1" applyFont="1" applyFill="1" applyBorder="1" applyAlignment="1">
      <alignment horizontal="center" vertical="center"/>
    </xf>
    <xf numFmtId="168" fontId="35" fillId="5" borderId="14" xfId="0" applyNumberFormat="1" applyFont="1" applyFill="1" applyBorder="1" applyAlignment="1">
      <alignment horizontal="center" vertical="center"/>
    </xf>
    <xf numFmtId="168" fontId="35" fillId="5" borderId="10" xfId="0" applyNumberFormat="1" applyFont="1" applyFill="1" applyBorder="1" applyAlignment="1">
      <alignment horizontal="center" vertical="center"/>
    </xf>
    <xf numFmtId="0" fontId="6" fillId="5" borderId="14" xfId="0" applyFont="1" applyFill="1" applyBorder="1" applyAlignment="1">
      <alignment vertical="center"/>
    </xf>
    <xf numFmtId="0" fontId="6" fillId="5" borderId="13" xfId="0" applyFont="1" applyFill="1" applyBorder="1" applyAlignment="1">
      <alignment vertical="center"/>
    </xf>
    <xf numFmtId="168" fontId="35" fillId="5" borderId="15" xfId="0" applyNumberFormat="1" applyFont="1" applyFill="1" applyBorder="1" applyAlignment="1">
      <alignment horizontal="center" vertical="center"/>
    </xf>
    <xf numFmtId="0" fontId="17" fillId="0" borderId="0" xfId="0" applyFont="1" applyAlignment="1">
      <alignment horizontal="left" vertical="center" indent="1"/>
    </xf>
    <xf numFmtId="0" fontId="6" fillId="3" borderId="2" xfId="0" applyFont="1" applyFill="1" applyBorder="1" applyAlignment="1" applyProtection="1">
      <alignment horizontal="left" vertical="center" wrapText="1" indent="1"/>
      <protection locked="0"/>
    </xf>
    <xf numFmtId="0" fontId="6" fillId="3" borderId="4" xfId="0" applyFont="1" applyFill="1" applyBorder="1" applyAlignment="1" applyProtection="1">
      <alignment horizontal="left" vertical="center" wrapText="1" indent="1"/>
      <protection locked="0"/>
    </xf>
    <xf numFmtId="0" fontId="19" fillId="3" borderId="1" xfId="0" applyFont="1" applyFill="1" applyBorder="1" applyAlignment="1" applyProtection="1">
      <alignment horizontal="left" vertical="center" wrapText="1" indent="1"/>
      <protection locked="0"/>
    </xf>
    <xf numFmtId="0" fontId="6" fillId="3" borderId="1" xfId="0" applyFont="1" applyFill="1" applyBorder="1" applyAlignment="1" applyProtection="1">
      <alignment horizontal="left" vertical="center" wrapText="1" indent="1"/>
      <protection locked="0"/>
    </xf>
    <xf numFmtId="0" fontId="6" fillId="3" borderId="1" xfId="0" applyNumberFormat="1" applyFont="1" applyFill="1" applyBorder="1" applyAlignment="1" applyProtection="1">
      <alignment horizontal="left" vertical="center" wrapText="1" indent="1"/>
      <protection locked="0"/>
    </xf>
    <xf numFmtId="49" fontId="6" fillId="3" borderId="1" xfId="0" applyNumberFormat="1" applyFont="1" applyFill="1" applyBorder="1" applyAlignment="1" applyProtection="1">
      <alignment horizontal="left" vertical="center" wrapText="1" indent="1"/>
      <protection locked="0"/>
    </xf>
    <xf numFmtId="0" fontId="6" fillId="5" borderId="1" xfId="0" applyFont="1" applyFill="1" applyBorder="1" applyAlignment="1">
      <alignment horizontal="left" vertical="center" wrapText="1"/>
    </xf>
    <xf numFmtId="0" fontId="20" fillId="5" borderId="1" xfId="0" applyFont="1" applyFill="1" applyBorder="1" applyAlignment="1">
      <alignment horizontal="center" vertical="center"/>
    </xf>
    <xf numFmtId="170" fontId="6" fillId="0" borderId="1" xfId="0" applyNumberFormat="1" applyFont="1" applyFill="1" applyBorder="1" applyAlignment="1" applyProtection="1">
      <alignment horizontal="left" vertical="center" wrapText="1" indent="1"/>
      <protection locked="0"/>
    </xf>
    <xf numFmtId="170" fontId="6" fillId="0" borderId="3" xfId="0" applyNumberFormat="1" applyFont="1" applyFill="1" applyBorder="1" applyAlignment="1">
      <alignment horizontal="left" vertical="center" wrapText="1" indent="1"/>
    </xf>
    <xf numFmtId="170" fontId="6" fillId="0" borderId="4" xfId="0" applyNumberFormat="1" applyFont="1" applyFill="1" applyBorder="1" applyAlignment="1">
      <alignment horizontal="left" vertical="center" wrapText="1" indent="1"/>
    </xf>
    <xf numFmtId="0" fontId="22" fillId="0" borderId="8" xfId="0" applyFont="1" applyBorder="1" applyAlignment="1" applyProtection="1">
      <alignment horizontal="left" vertical="center" indent="1"/>
    </xf>
    <xf numFmtId="0" fontId="17" fillId="5" borderId="2" xfId="0" applyFont="1" applyFill="1" applyBorder="1" applyAlignment="1" applyProtection="1">
      <alignment horizontal="left" vertical="center" indent="1"/>
    </xf>
    <xf numFmtId="0" fontId="17" fillId="5" borderId="4" xfId="0" applyFont="1" applyFill="1" applyBorder="1" applyAlignment="1" applyProtection="1">
      <alignment horizontal="left" vertical="center" indent="1"/>
    </xf>
    <xf numFmtId="0" fontId="17" fillId="5" borderId="2" xfId="0" applyFont="1" applyFill="1" applyBorder="1" applyAlignment="1" applyProtection="1">
      <alignment horizontal="left" vertical="center" wrapText="1" indent="1"/>
    </xf>
    <xf numFmtId="0" fontId="17" fillId="5" borderId="4" xfId="0" applyFont="1" applyFill="1" applyBorder="1" applyAlignment="1" applyProtection="1">
      <alignment horizontal="left" vertical="center" wrapText="1" indent="1"/>
    </xf>
    <xf numFmtId="0" fontId="23" fillId="5" borderId="1" xfId="0" applyFont="1" applyFill="1" applyBorder="1" applyAlignment="1" applyProtection="1">
      <alignment horizontal="center" vertical="center"/>
    </xf>
    <xf numFmtId="0" fontId="20" fillId="5" borderId="2" xfId="0" applyFont="1" applyFill="1" applyBorder="1" applyAlignment="1" applyProtection="1">
      <alignment horizontal="center" vertical="center"/>
    </xf>
    <xf numFmtId="0" fontId="20" fillId="5" borderId="4" xfId="0" applyFont="1" applyFill="1" applyBorder="1" applyAlignment="1" applyProtection="1">
      <alignment horizontal="center" vertical="center"/>
    </xf>
    <xf numFmtId="0" fontId="12" fillId="5" borderId="1" xfId="0" applyFont="1" applyFill="1" applyBorder="1" applyAlignment="1" applyProtection="1">
      <alignment horizontal="center" vertical="center"/>
    </xf>
    <xf numFmtId="0" fontId="12" fillId="5" borderId="1" xfId="0" applyFont="1" applyFill="1" applyBorder="1" applyAlignment="1" applyProtection="1">
      <alignment horizontal="right" vertical="center" wrapText="1" indent="1"/>
    </xf>
    <xf numFmtId="0" fontId="12" fillId="5" borderId="11" xfId="0" applyFont="1" applyFill="1" applyBorder="1" applyAlignment="1" applyProtection="1">
      <alignment horizontal="center" vertical="center"/>
    </xf>
    <xf numFmtId="0" fontId="12" fillId="5" borderId="9" xfId="0" applyFont="1" applyFill="1" applyBorder="1" applyAlignment="1" applyProtection="1">
      <alignment horizontal="center" vertical="center"/>
    </xf>
    <xf numFmtId="0" fontId="12" fillId="5" borderId="10" xfId="0" applyFont="1" applyFill="1" applyBorder="1" applyAlignment="1" applyProtection="1">
      <alignment horizontal="center" vertical="center"/>
    </xf>
    <xf numFmtId="0" fontId="12" fillId="5" borderId="8" xfId="0" applyFont="1" applyFill="1" applyBorder="1" applyAlignment="1" applyProtection="1">
      <alignment horizontal="center" vertical="center"/>
    </xf>
    <xf numFmtId="0" fontId="17" fillId="0" borderId="1" xfId="0" applyFont="1" applyFill="1" applyBorder="1" applyAlignment="1" applyProtection="1">
      <alignment horizontal="left" vertical="center" indent="1"/>
      <protection locked="0"/>
    </xf>
    <xf numFmtId="0" fontId="20" fillId="5" borderId="2" xfId="0" applyFont="1" applyFill="1" applyBorder="1" applyAlignment="1" applyProtection="1">
      <alignment horizontal="left" vertical="center" indent="1"/>
    </xf>
    <xf numFmtId="0" fontId="20" fillId="5" borderId="4" xfId="0" applyFont="1" applyFill="1" applyBorder="1" applyAlignment="1" applyProtection="1">
      <alignment horizontal="left" vertical="center" indent="1"/>
    </xf>
    <xf numFmtId="0" fontId="20" fillId="5" borderId="1" xfId="0" applyFont="1" applyFill="1" applyBorder="1" applyAlignment="1" applyProtection="1">
      <alignment horizontal="left" vertical="center" wrapText="1" indent="1"/>
    </xf>
    <xf numFmtId="0" fontId="23" fillId="5" borderId="2" xfId="0" applyFont="1" applyFill="1" applyBorder="1" applyAlignment="1" applyProtection="1">
      <alignment horizontal="left" vertical="center" indent="1"/>
    </xf>
    <xf numFmtId="0" fontId="23" fillId="5" borderId="4" xfId="0" applyFont="1" applyFill="1" applyBorder="1" applyAlignment="1" applyProtection="1">
      <alignment horizontal="left" vertical="center" indent="1"/>
    </xf>
    <xf numFmtId="0" fontId="23" fillId="5" borderId="11" xfId="0" applyFont="1" applyFill="1" applyBorder="1" applyAlignment="1" applyProtection="1">
      <alignment horizontal="left" vertical="center" indent="1"/>
    </xf>
    <xf numFmtId="0" fontId="23" fillId="5" borderId="12" xfId="0" applyFont="1" applyFill="1" applyBorder="1" applyAlignment="1" applyProtection="1">
      <alignment horizontal="left" vertical="center" indent="1"/>
    </xf>
    <xf numFmtId="0" fontId="20" fillId="5" borderId="5" xfId="0" applyFont="1" applyFill="1" applyBorder="1" applyAlignment="1" applyProtection="1">
      <alignment horizontal="left" vertical="center" wrapText="1" indent="1"/>
    </xf>
    <xf numFmtId="0" fontId="20" fillId="5" borderId="6" xfId="0" applyFont="1" applyFill="1" applyBorder="1" applyAlignment="1" applyProtection="1">
      <alignment horizontal="left" vertical="center" wrapText="1" indent="1"/>
    </xf>
    <xf numFmtId="0" fontId="20" fillId="5" borderId="7" xfId="0" applyFont="1" applyFill="1" applyBorder="1" applyAlignment="1" applyProtection="1">
      <alignment horizontal="left" vertical="center" wrapText="1" indent="1"/>
    </xf>
    <xf numFmtId="0" fontId="6" fillId="0" borderId="14" xfId="0" applyFont="1" applyFill="1" applyBorder="1" applyAlignment="1" applyProtection="1">
      <alignment horizontal="left" vertical="center" indent="3"/>
    </xf>
    <xf numFmtId="0" fontId="6" fillId="0" borderId="0" xfId="0" applyFont="1" applyFill="1" applyBorder="1" applyAlignment="1" applyProtection="1">
      <alignment horizontal="left" vertical="center" indent="3"/>
    </xf>
    <xf numFmtId="0" fontId="5" fillId="0" borderId="0" xfId="0" applyFont="1" applyFill="1" applyAlignment="1" applyProtection="1">
      <alignment horizontal="center" vertical="center"/>
    </xf>
    <xf numFmtId="0" fontId="17" fillId="0" borderId="2" xfId="0" applyFont="1" applyFill="1" applyBorder="1" applyAlignment="1" applyProtection="1">
      <alignment horizontal="left" vertical="center" wrapText="1" indent="1"/>
      <protection locked="0"/>
    </xf>
    <xf numFmtId="0" fontId="17" fillId="0" borderId="4" xfId="0" applyFont="1" applyFill="1" applyBorder="1" applyAlignment="1" applyProtection="1">
      <alignment horizontal="left" vertical="center" wrapText="1" indent="1"/>
      <protection locked="0"/>
    </xf>
    <xf numFmtId="0" fontId="6" fillId="5" borderId="2" xfId="0" applyFont="1" applyFill="1" applyBorder="1" applyAlignment="1" applyProtection="1">
      <alignment horizontal="center" vertical="center"/>
    </xf>
    <xf numFmtId="0" fontId="6" fillId="5" borderId="4" xfId="0" applyFont="1" applyFill="1" applyBorder="1" applyAlignment="1" applyProtection="1">
      <alignment horizontal="center" vertical="center"/>
    </xf>
    <xf numFmtId="0" fontId="23" fillId="5" borderId="2" xfId="0" applyFont="1" applyFill="1" applyBorder="1" applyAlignment="1" applyProtection="1">
      <alignment horizontal="center" vertical="center" shrinkToFit="1"/>
    </xf>
    <xf numFmtId="0" fontId="23" fillId="5" borderId="4" xfId="0" applyFont="1" applyFill="1" applyBorder="1" applyAlignment="1" applyProtection="1">
      <alignment horizontal="center" vertical="center" shrinkToFit="1"/>
    </xf>
    <xf numFmtId="8" fontId="0" fillId="5" borderId="2" xfId="0" applyNumberFormat="1"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0" xfId="0" applyFill="1" applyBorder="1" applyAlignment="1" applyProtection="1">
      <alignment horizontal="left" vertical="center" indent="1"/>
    </xf>
    <xf numFmtId="9" fontId="0" fillId="5" borderId="2" xfId="0" applyNumberFormat="1" applyFill="1" applyBorder="1" applyAlignment="1" applyProtection="1">
      <alignment horizontal="center" vertical="center"/>
    </xf>
    <xf numFmtId="0" fontId="0" fillId="0" borderId="0" xfId="0" applyAlignment="1" applyProtection="1">
      <alignment horizontal="left" vertical="center" wrapText="1" indent="1"/>
    </xf>
    <xf numFmtId="166" fontId="3" fillId="5" borderId="2" xfId="0" applyNumberFormat="1" applyFont="1" applyFill="1" applyBorder="1" applyAlignment="1" applyProtection="1">
      <alignment horizontal="center" vertical="center"/>
    </xf>
    <xf numFmtId="166" fontId="3" fillId="5" borderId="3" xfId="0" applyNumberFormat="1" applyFont="1" applyFill="1" applyBorder="1" applyAlignment="1" applyProtection="1">
      <alignment horizontal="center" vertical="center"/>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9" fontId="20" fillId="5" borderId="1" xfId="0" applyNumberFormat="1" applyFont="1" applyFill="1" applyBorder="1" applyAlignment="1">
      <alignment horizontal="center" vertical="center"/>
    </xf>
    <xf numFmtId="0" fontId="6" fillId="5" borderId="1" xfId="0" applyFont="1" applyFill="1" applyBorder="1" applyAlignment="1">
      <alignment horizontal="center" vertical="center"/>
    </xf>
    <xf numFmtId="0" fontId="6" fillId="0" borderId="9" xfId="0" applyFont="1" applyBorder="1" applyAlignment="1">
      <alignment horizontal="center" vertical="center" wrapText="1"/>
    </xf>
    <xf numFmtId="168" fontId="6" fillId="5" borderId="1" xfId="0" applyNumberFormat="1" applyFont="1" applyFill="1" applyBorder="1" applyAlignment="1">
      <alignment horizontal="center" vertical="center"/>
    </xf>
    <xf numFmtId="172" fontId="6" fillId="3" borderId="1" xfId="1" applyNumberFormat="1" applyFont="1" applyFill="1" applyBorder="1" applyAlignment="1" applyProtection="1">
      <alignment horizontal="center" vertical="center"/>
      <protection locked="0"/>
    </xf>
    <xf numFmtId="172" fontId="6" fillId="5" borderId="1" xfId="1" applyNumberFormat="1" applyFont="1" applyFill="1" applyBorder="1" applyAlignment="1">
      <alignment horizontal="center" vertical="center"/>
    </xf>
    <xf numFmtId="172" fontId="6" fillId="5" borderId="2" xfId="1" applyNumberFormat="1" applyFont="1" applyFill="1" applyBorder="1" applyAlignment="1">
      <alignment horizontal="center" vertical="center"/>
    </xf>
    <xf numFmtId="172" fontId="6" fillId="5" borderId="4" xfId="1" applyNumberFormat="1" applyFont="1" applyFill="1" applyBorder="1" applyAlignment="1">
      <alignment horizontal="center" vertical="center"/>
    </xf>
    <xf numFmtId="9" fontId="17" fillId="5" borderId="11" xfId="1" applyFont="1" applyFill="1" applyBorder="1" applyAlignment="1">
      <alignment horizontal="center" vertical="center"/>
    </xf>
    <xf numFmtId="9" fontId="17" fillId="5" borderId="12" xfId="1" applyFont="1" applyFill="1" applyBorder="1" applyAlignment="1">
      <alignment horizontal="center" vertical="center"/>
    </xf>
    <xf numFmtId="168" fontId="23" fillId="6" borderId="1" xfId="0" applyNumberFormat="1" applyFont="1" applyFill="1" applyBorder="1" applyAlignment="1">
      <alignment horizontal="center" vertical="center"/>
    </xf>
    <xf numFmtId="0" fontId="35" fillId="5" borderId="11" xfId="0" applyFont="1" applyFill="1" applyBorder="1" applyAlignment="1">
      <alignment horizontal="center" vertical="center"/>
    </xf>
    <xf numFmtId="0" fontId="35" fillId="5" borderId="12" xfId="0" applyFont="1" applyFill="1" applyBorder="1" applyAlignment="1">
      <alignment horizontal="center" vertical="center"/>
    </xf>
    <xf numFmtId="0" fontId="3" fillId="0" borderId="0" xfId="0" applyFont="1" applyAlignment="1">
      <alignment horizontal="left" vertical="center" wrapText="1"/>
    </xf>
    <xf numFmtId="3" fontId="17" fillId="5" borderId="1" xfId="0" applyNumberFormat="1" applyFont="1" applyFill="1" applyBorder="1" applyAlignment="1" applyProtection="1">
      <alignment horizontal="center" vertical="center"/>
    </xf>
    <xf numFmtId="3" fontId="17" fillId="0" borderId="1" xfId="2" applyNumberFormat="1" applyFont="1" applyBorder="1" applyAlignment="1" applyProtection="1">
      <alignment vertical="center" shrinkToFit="1"/>
      <protection locked="0"/>
    </xf>
    <xf numFmtId="3" fontId="17" fillId="0" borderId="1" xfId="2" applyNumberFormat="1" applyFont="1" applyFill="1" applyBorder="1" applyAlignment="1" applyProtection="1">
      <alignment vertical="center" shrinkToFit="1"/>
      <protection locked="0"/>
    </xf>
    <xf numFmtId="3" fontId="20" fillId="5" borderId="1" xfId="0" applyNumberFormat="1" applyFont="1" applyFill="1" applyBorder="1" applyAlignment="1" applyProtection="1">
      <alignment horizontal="right" vertical="center" shrinkToFit="1"/>
    </xf>
  </cellXfs>
  <cellStyles count="4">
    <cellStyle name="Comma" xfId="2" builtinId="3"/>
    <cellStyle name="Hyperlink" xfId="3" builtinId="8"/>
    <cellStyle name="Normal" xfId="0" builtinId="0"/>
    <cellStyle name="Percent" xfId="1" builtinId="5"/>
  </cellStyles>
  <dxfs count="5">
    <dxf>
      <font>
        <b val="0"/>
        <i val="0"/>
        <color rgb="FF0070C0"/>
      </font>
      <fill>
        <patternFill patternType="none">
          <bgColor auto="1"/>
        </patternFill>
      </fill>
    </dxf>
    <dxf>
      <font>
        <b/>
        <i val="0"/>
        <color rgb="FF9C0006"/>
      </font>
      <fill>
        <patternFill patternType="solid">
          <bgColor rgb="FFFFFFCC"/>
        </patternFill>
      </fill>
    </dxf>
    <dxf>
      <font>
        <color rgb="FF9C0006"/>
      </font>
    </dxf>
    <dxf>
      <font>
        <color rgb="FF9C0006"/>
      </font>
    </dxf>
    <dxf>
      <font>
        <color rgb="FF9C0006"/>
      </font>
      <fill>
        <patternFill>
          <bgColor rgb="FFFFFF00"/>
        </patternFill>
      </fill>
    </dxf>
  </dxfs>
  <tableStyles count="0" defaultTableStyle="TableStyleMedium2" defaultPivotStyle="PivotStyleLight16"/>
  <colors>
    <mruColors>
      <color rgb="FF0000FF"/>
      <color rgb="FFFFFFCC"/>
      <color rgb="FFFFFF00"/>
      <color rgb="FFD2F0FC"/>
      <color rgb="FFF3EBF9"/>
      <color rgb="FFEDE2F6"/>
      <color rgb="FFB3EBFF"/>
      <color rgb="FFFFFF66"/>
      <color rgb="FFE4F1FC"/>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37</xdr:row>
      <xdr:rowOff>0</xdr:rowOff>
    </xdr:from>
    <xdr:to>
      <xdr:col>23</xdr:col>
      <xdr:colOff>144780</xdr:colOff>
      <xdr:row>56</xdr:row>
      <xdr:rowOff>121921</xdr:rowOff>
    </xdr:to>
    <xdr:pic>
      <xdr:nvPicPr>
        <xdr:cNvPr id="2" name="Picture 1" descr="SGEI_swap_rates_table_2_202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316"/>
        <a:stretch/>
      </xdr:blipFill>
      <xdr:spPr bwMode="auto">
        <a:xfrm>
          <a:off x="9151620" y="15674340"/>
          <a:ext cx="8999220" cy="3596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475130</xdr:colOff>
      <xdr:row>38</xdr:row>
      <xdr:rowOff>53789</xdr:rowOff>
    </xdr:from>
    <xdr:to>
      <xdr:col>23</xdr:col>
      <xdr:colOff>98612</xdr:colOff>
      <xdr:row>39</xdr:row>
      <xdr:rowOff>143436</xdr:rowOff>
    </xdr:to>
    <xdr:sp macro="" textlink="">
      <xdr:nvSpPr>
        <xdr:cNvPr id="3" name="Rounded Rectangle 2"/>
        <xdr:cNvSpPr/>
      </xdr:nvSpPr>
      <xdr:spPr>
        <a:xfrm>
          <a:off x="17292918" y="16898471"/>
          <a:ext cx="896470" cy="268941"/>
        </a:xfrm>
        <a:prstGeom prst="roundRect">
          <a:avLst/>
        </a:prstGeom>
        <a:solidFill>
          <a:srgbClr val="FFFF00">
            <a:alpha val="2902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t-EE" sz="1100"/>
        </a:p>
      </xdr:txBody>
    </xdr:sp>
    <xdr:clientData/>
  </xdr:twoCellAnchor>
  <xdr:twoCellAnchor>
    <xdr:from>
      <xdr:col>21</xdr:col>
      <xdr:colOff>457201</xdr:colOff>
      <xdr:row>37</xdr:row>
      <xdr:rowOff>8965</xdr:rowOff>
    </xdr:from>
    <xdr:to>
      <xdr:col>23</xdr:col>
      <xdr:colOff>80683</xdr:colOff>
      <xdr:row>38</xdr:row>
      <xdr:rowOff>98612</xdr:rowOff>
    </xdr:to>
    <xdr:sp macro="" textlink="">
      <xdr:nvSpPr>
        <xdr:cNvPr id="4" name="Rounded Rectangle 3"/>
        <xdr:cNvSpPr/>
      </xdr:nvSpPr>
      <xdr:spPr>
        <a:xfrm>
          <a:off x="17274989" y="16674353"/>
          <a:ext cx="896470" cy="268941"/>
        </a:xfrm>
        <a:prstGeom prst="roundRect">
          <a:avLst/>
        </a:prstGeom>
        <a:solidFill>
          <a:srgbClr val="FFFF00">
            <a:alpha val="2902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t-EE" sz="1100"/>
        </a:p>
      </xdr:txBody>
    </xdr:sp>
    <xdr:clientData/>
  </xdr:twoCellAnchor>
  <xdr:twoCellAnchor>
    <xdr:from>
      <xdr:col>8</xdr:col>
      <xdr:colOff>564776</xdr:colOff>
      <xdr:row>38</xdr:row>
      <xdr:rowOff>62753</xdr:rowOff>
    </xdr:from>
    <xdr:to>
      <xdr:col>10</xdr:col>
      <xdr:colOff>188258</xdr:colOff>
      <xdr:row>39</xdr:row>
      <xdr:rowOff>152400</xdr:rowOff>
    </xdr:to>
    <xdr:sp macro="" textlink="">
      <xdr:nvSpPr>
        <xdr:cNvPr id="5" name="Rounded Rectangle 4"/>
        <xdr:cNvSpPr/>
      </xdr:nvSpPr>
      <xdr:spPr>
        <a:xfrm>
          <a:off x="9108141" y="16907435"/>
          <a:ext cx="896470" cy="268941"/>
        </a:xfrm>
        <a:prstGeom prst="roundRect">
          <a:avLst/>
        </a:prstGeom>
        <a:solidFill>
          <a:srgbClr val="FFFF00">
            <a:alpha val="2902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t-E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228600</xdr:colOff>
      <xdr:row>9</xdr:row>
      <xdr:rowOff>514349</xdr:rowOff>
    </xdr:from>
    <xdr:to>
      <xdr:col>17</xdr:col>
      <xdr:colOff>0</xdr:colOff>
      <xdr:row>10</xdr:row>
      <xdr:rowOff>495298</xdr:rowOff>
    </xdr:to>
    <xdr:sp macro="" textlink="">
      <xdr:nvSpPr>
        <xdr:cNvPr id="2" name="Bent Arrow 1"/>
        <xdr:cNvSpPr/>
      </xdr:nvSpPr>
      <xdr:spPr>
        <a:xfrm flipV="1">
          <a:off x="10991850" y="3562349"/>
          <a:ext cx="352425" cy="742949"/>
        </a:xfrm>
        <a:prstGeom prst="bentArrow">
          <a:avLst>
            <a:gd name="adj1" fmla="val 25000"/>
            <a:gd name="adj2" fmla="val 20192"/>
            <a:gd name="adj3" fmla="val 25000"/>
            <a:gd name="adj4" fmla="val 43750"/>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t-EE"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c.europa.eu/competition-policy/state-aid/legislation/sgei/swap-rate-proxies_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0"/>
  <sheetViews>
    <sheetView showGridLines="0" zoomScale="85" zoomScaleNormal="85" workbookViewId="0">
      <pane xSplit="1" ySplit="3" topLeftCell="B4" activePane="bottomRight" state="frozen"/>
      <selection pane="topRight" activeCell="B1" sqref="B1"/>
      <selection pane="bottomLeft" activeCell="A4" sqref="A4"/>
      <selection pane="bottomRight" activeCell="B19" sqref="B19:C19"/>
    </sheetView>
  </sheetViews>
  <sheetFormatPr defaultColWidth="9.21875" defaultRowHeight="14.4" x14ac:dyDescent="0.3"/>
  <cols>
    <col min="1" max="1" width="23.77734375" style="9" customWidth="1"/>
    <col min="2" max="2" width="13.5546875" style="6" customWidth="1"/>
    <col min="3" max="3" width="46.21875" style="7" customWidth="1"/>
    <col min="4" max="4" width="3.77734375" style="7" customWidth="1"/>
    <col min="5" max="16384" width="9.21875" style="7"/>
  </cols>
  <sheetData>
    <row r="1" spans="1:8" s="133" customFormat="1" ht="40.049999999999997" customHeight="1" x14ac:dyDescent="0.3">
      <c r="A1" s="131" t="s">
        <v>168</v>
      </c>
      <c r="B1" s="132"/>
    </row>
    <row r="2" spans="1:8" s="133" customFormat="1" hidden="1" x14ac:dyDescent="0.3">
      <c r="A2" s="134"/>
      <c r="B2" s="132"/>
    </row>
    <row r="3" spans="1:8" ht="40.049999999999997" customHeight="1" x14ac:dyDescent="0.3">
      <c r="A3" s="10" t="s">
        <v>98</v>
      </c>
      <c r="B3" s="302" t="s">
        <v>190</v>
      </c>
      <c r="C3" s="302"/>
      <c r="D3" s="133"/>
      <c r="E3" s="133"/>
      <c r="F3" s="133"/>
      <c r="G3" s="133"/>
      <c r="H3" s="133"/>
    </row>
    <row r="4" spans="1:8" s="133" customFormat="1" ht="40.049999999999997" hidden="1" customHeight="1" x14ac:dyDescent="0.3">
      <c r="A4" s="238"/>
      <c r="B4" s="239"/>
      <c r="C4" s="240"/>
    </row>
    <row r="5" spans="1:8" ht="40.049999999999997" customHeight="1" x14ac:dyDescent="0.3">
      <c r="A5" s="10" t="s">
        <v>99</v>
      </c>
      <c r="B5" s="303" t="s">
        <v>194</v>
      </c>
      <c r="C5" s="303"/>
      <c r="D5" s="133"/>
      <c r="E5" s="133"/>
      <c r="F5" s="133"/>
      <c r="G5" s="133"/>
      <c r="H5" s="133"/>
    </row>
    <row r="6" spans="1:8" ht="40.049999999999997" customHeight="1" x14ac:dyDescent="0.3">
      <c r="A6" s="10" t="s">
        <v>102</v>
      </c>
      <c r="B6" s="303" t="s">
        <v>228</v>
      </c>
      <c r="C6" s="303"/>
      <c r="D6" s="133"/>
      <c r="E6" s="133"/>
      <c r="F6" s="133"/>
      <c r="G6" s="133"/>
      <c r="H6" s="133"/>
    </row>
    <row r="7" spans="1:8" ht="40.049999999999997" customHeight="1" x14ac:dyDescent="0.3">
      <c r="A7" s="10" t="s">
        <v>100</v>
      </c>
      <c r="B7" s="304" t="s">
        <v>229</v>
      </c>
      <c r="C7" s="304"/>
      <c r="D7" s="133"/>
      <c r="E7" s="133"/>
      <c r="F7" s="133"/>
      <c r="G7" s="133"/>
      <c r="H7" s="133"/>
    </row>
    <row r="8" spans="1:8" ht="40.049999999999997" customHeight="1" x14ac:dyDescent="0.3">
      <c r="A8" s="10" t="s">
        <v>101</v>
      </c>
      <c r="B8" s="305" t="s">
        <v>230</v>
      </c>
      <c r="C8" s="305"/>
      <c r="D8" s="133"/>
      <c r="E8" s="133"/>
      <c r="F8" s="133"/>
      <c r="G8" s="133"/>
      <c r="H8" s="133"/>
    </row>
    <row r="9" spans="1:8" s="133" customFormat="1" ht="2.1" customHeight="1" x14ac:dyDescent="0.3">
      <c r="A9" s="238"/>
      <c r="B9" s="239"/>
      <c r="C9" s="240"/>
    </row>
    <row r="10" spans="1:8" ht="40.049999999999997" customHeight="1" x14ac:dyDescent="0.3">
      <c r="A10" s="10" t="s">
        <v>103</v>
      </c>
      <c r="B10" s="250">
        <v>2022</v>
      </c>
      <c r="C10" s="251"/>
      <c r="D10" s="133"/>
      <c r="E10" s="133"/>
      <c r="F10" s="133"/>
      <c r="G10" s="133"/>
      <c r="H10" s="133"/>
    </row>
    <row r="11" spans="1:8" ht="40.049999999999997" customHeight="1" x14ac:dyDescent="0.3">
      <c r="A11" s="10" t="s">
        <v>110</v>
      </c>
      <c r="B11" s="252">
        <f>B10+B12-1</f>
        <v>2036</v>
      </c>
      <c r="C11" s="251"/>
      <c r="D11" s="133"/>
      <c r="E11" s="133"/>
      <c r="F11" s="133"/>
      <c r="G11" s="133"/>
      <c r="H11" s="133"/>
    </row>
    <row r="12" spans="1:8" ht="40.049999999999997" customHeight="1" x14ac:dyDescent="0.3">
      <c r="A12" s="10" t="s">
        <v>189</v>
      </c>
      <c r="B12" s="237">
        <v>15</v>
      </c>
      <c r="C12" s="236"/>
      <c r="D12" s="133"/>
      <c r="E12" s="133"/>
      <c r="F12" s="133"/>
      <c r="G12" s="133"/>
      <c r="H12" s="133"/>
    </row>
    <row r="13" spans="1:8" ht="80.099999999999994" customHeight="1" x14ac:dyDescent="0.3">
      <c r="A13" s="10" t="s">
        <v>104</v>
      </c>
      <c r="B13" s="300" t="s">
        <v>212</v>
      </c>
      <c r="C13" s="301"/>
      <c r="D13" s="133"/>
      <c r="E13" s="133"/>
      <c r="F13" s="133"/>
      <c r="G13" s="133"/>
      <c r="H13" s="133"/>
    </row>
    <row r="14" spans="1:8" s="133" customFormat="1" ht="42.6" hidden="1" customHeight="1" x14ac:dyDescent="0.3">
      <c r="A14" s="238"/>
      <c r="B14" s="239"/>
      <c r="C14" s="240"/>
    </row>
    <row r="15" spans="1:8" s="133" customFormat="1" ht="42.6" hidden="1" customHeight="1" x14ac:dyDescent="0.3">
      <c r="A15" s="241" t="s">
        <v>109</v>
      </c>
      <c r="B15" s="239"/>
      <c r="C15" s="240"/>
    </row>
    <row r="16" spans="1:8" ht="40.049999999999997" customHeight="1" x14ac:dyDescent="0.3">
      <c r="A16" s="10" t="s">
        <v>195</v>
      </c>
      <c r="B16" s="308">
        <v>44652</v>
      </c>
      <c r="C16" s="308"/>
      <c r="D16" s="133"/>
      <c r="E16" s="133"/>
      <c r="F16" s="133"/>
      <c r="G16" s="133"/>
      <c r="H16" s="133"/>
    </row>
    <row r="17" spans="1:8" ht="40.049999999999997" customHeight="1" x14ac:dyDescent="0.3">
      <c r="A17" s="10" t="s">
        <v>196</v>
      </c>
      <c r="B17" s="308">
        <v>45382</v>
      </c>
      <c r="C17" s="308"/>
      <c r="D17" s="133"/>
      <c r="E17" s="133"/>
      <c r="F17" s="133"/>
      <c r="G17" s="133"/>
      <c r="H17" s="133"/>
    </row>
    <row r="18" spans="1:8" s="133" customFormat="1" ht="2.1" customHeight="1" x14ac:dyDescent="0.3">
      <c r="A18" s="242"/>
      <c r="B18" s="309"/>
      <c r="C18" s="310"/>
    </row>
    <row r="19" spans="1:8" ht="40.049999999999997" customHeight="1" x14ac:dyDescent="0.3">
      <c r="A19" s="10" t="s">
        <v>197</v>
      </c>
      <c r="B19" s="308">
        <v>44635</v>
      </c>
      <c r="C19" s="308"/>
      <c r="D19" s="133"/>
      <c r="E19" s="133"/>
      <c r="F19" s="133"/>
      <c r="G19" s="133"/>
      <c r="H19" s="133"/>
    </row>
    <row r="20" spans="1:8" s="133" customFormat="1" x14ac:dyDescent="0.3">
      <c r="A20" s="135"/>
      <c r="B20" s="132"/>
    </row>
    <row r="21" spans="1:8" s="133" customFormat="1" x14ac:dyDescent="0.3">
      <c r="A21" s="135"/>
      <c r="B21" s="132"/>
    </row>
    <row r="22" spans="1:8" s="133" customFormat="1" x14ac:dyDescent="0.3">
      <c r="A22" s="135"/>
      <c r="B22" s="132"/>
    </row>
    <row r="23" spans="1:8" x14ac:dyDescent="0.3">
      <c r="A23" s="128" t="s">
        <v>136</v>
      </c>
      <c r="B23" s="307" t="s">
        <v>137</v>
      </c>
      <c r="C23" s="307"/>
      <c r="D23" s="307"/>
      <c r="E23" s="307"/>
      <c r="F23" s="307"/>
      <c r="G23" s="307"/>
      <c r="H23" s="307"/>
    </row>
    <row r="24" spans="1:8" ht="38.25" customHeight="1" x14ac:dyDescent="0.3">
      <c r="A24" s="218" t="s">
        <v>167</v>
      </c>
      <c r="B24" s="306" t="s">
        <v>213</v>
      </c>
      <c r="C24" s="306"/>
      <c r="D24" s="306"/>
      <c r="E24" s="306"/>
      <c r="F24" s="306"/>
      <c r="G24" s="306"/>
      <c r="H24" s="306"/>
    </row>
    <row r="25" spans="1:8" ht="64.05" customHeight="1" x14ac:dyDescent="0.3">
      <c r="A25" s="129" t="s">
        <v>138</v>
      </c>
      <c r="B25" s="306" t="s">
        <v>215</v>
      </c>
      <c r="C25" s="306"/>
      <c r="D25" s="306"/>
      <c r="E25" s="306"/>
      <c r="F25" s="306"/>
      <c r="G25" s="306"/>
      <c r="H25" s="306"/>
    </row>
    <row r="26" spans="1:8" ht="61.8" customHeight="1" x14ac:dyDescent="0.3">
      <c r="A26" s="129" t="s">
        <v>140</v>
      </c>
      <c r="B26" s="306" t="s">
        <v>216</v>
      </c>
      <c r="C26" s="306"/>
      <c r="D26" s="306"/>
      <c r="E26" s="306"/>
      <c r="F26" s="306"/>
      <c r="G26" s="306"/>
      <c r="H26" s="306"/>
    </row>
    <row r="27" spans="1:8" ht="46.8" customHeight="1" x14ac:dyDescent="0.3">
      <c r="A27" s="129" t="s">
        <v>141</v>
      </c>
      <c r="B27" s="306" t="s">
        <v>217</v>
      </c>
      <c r="C27" s="306"/>
      <c r="D27" s="306"/>
      <c r="E27" s="306"/>
      <c r="F27" s="306"/>
      <c r="G27" s="306"/>
      <c r="H27" s="306"/>
    </row>
    <row r="28" spans="1:8" ht="36" customHeight="1" x14ac:dyDescent="0.3">
      <c r="A28" s="130" t="s">
        <v>161</v>
      </c>
      <c r="B28" s="306" t="s">
        <v>218</v>
      </c>
      <c r="C28" s="306"/>
      <c r="D28" s="306"/>
      <c r="E28" s="306"/>
      <c r="F28" s="306"/>
      <c r="G28" s="306"/>
      <c r="H28" s="306"/>
    </row>
    <row r="29" spans="1:8" ht="36" customHeight="1" x14ac:dyDescent="0.3">
      <c r="A29" s="130" t="s">
        <v>187</v>
      </c>
      <c r="B29" s="306" t="s">
        <v>219</v>
      </c>
      <c r="C29" s="306"/>
      <c r="D29" s="306"/>
      <c r="E29" s="306"/>
      <c r="F29" s="306"/>
      <c r="G29" s="306"/>
      <c r="H29" s="306"/>
    </row>
    <row r="30" spans="1:8" ht="36" customHeight="1" x14ac:dyDescent="0.3">
      <c r="A30" s="129" t="s">
        <v>163</v>
      </c>
      <c r="B30" s="306" t="s">
        <v>142</v>
      </c>
      <c r="C30" s="306"/>
      <c r="D30" s="306"/>
      <c r="E30" s="306"/>
      <c r="F30" s="306"/>
      <c r="G30" s="306"/>
      <c r="H30" s="306"/>
    </row>
    <row r="31" spans="1:8" ht="78" customHeight="1" x14ac:dyDescent="0.3">
      <c r="A31" s="129" t="s">
        <v>164</v>
      </c>
      <c r="B31" s="306" t="s">
        <v>220</v>
      </c>
      <c r="C31" s="306"/>
      <c r="D31" s="306"/>
      <c r="E31" s="306"/>
      <c r="F31" s="306"/>
      <c r="G31" s="306"/>
      <c r="H31" s="306"/>
    </row>
    <row r="32" spans="1:8" ht="108.6" customHeight="1" x14ac:dyDescent="0.3">
      <c r="A32" s="129" t="s">
        <v>165</v>
      </c>
      <c r="B32" s="306" t="s">
        <v>221</v>
      </c>
      <c r="C32" s="306"/>
      <c r="D32" s="306"/>
      <c r="E32" s="306"/>
      <c r="F32" s="306"/>
      <c r="G32" s="306"/>
      <c r="H32" s="306"/>
    </row>
    <row r="33" spans="1:10" ht="51" customHeight="1" x14ac:dyDescent="0.3">
      <c r="A33" s="129" t="s">
        <v>166</v>
      </c>
      <c r="B33" s="306" t="s">
        <v>222</v>
      </c>
      <c r="C33" s="306"/>
      <c r="D33" s="306"/>
      <c r="E33" s="306"/>
      <c r="F33" s="306"/>
      <c r="G33" s="306"/>
      <c r="H33" s="306"/>
    </row>
    <row r="34" spans="1:10" ht="36" customHeight="1" x14ac:dyDescent="0.3">
      <c r="A34" s="129" t="s">
        <v>97</v>
      </c>
      <c r="B34" s="306" t="s">
        <v>214</v>
      </c>
      <c r="C34" s="306"/>
      <c r="D34" s="306"/>
      <c r="E34" s="306"/>
      <c r="F34" s="306"/>
      <c r="G34" s="306"/>
      <c r="H34" s="306"/>
    </row>
    <row r="35" spans="1:10" x14ac:dyDescent="0.3">
      <c r="A35" s="8"/>
    </row>
    <row r="36" spans="1:10" ht="15" customHeight="1" x14ac:dyDescent="0.3">
      <c r="A36" s="8"/>
      <c r="J36" s="248" t="s">
        <v>209</v>
      </c>
    </row>
    <row r="37" spans="1:10" ht="22.2" customHeight="1" x14ac:dyDescent="0.3">
      <c r="A37" s="8"/>
      <c r="J37" s="249" t="s">
        <v>210</v>
      </c>
    </row>
    <row r="38" spans="1:10" x14ac:dyDescent="0.3">
      <c r="A38" s="8"/>
      <c r="J38"/>
    </row>
    <row r="39" spans="1:10" x14ac:dyDescent="0.3">
      <c r="A39" s="8"/>
    </row>
    <row r="40" spans="1:10" x14ac:dyDescent="0.3">
      <c r="A40" s="8"/>
    </row>
    <row r="41" spans="1:10" x14ac:dyDescent="0.3">
      <c r="A41" s="8"/>
    </row>
    <row r="42" spans="1:10" x14ac:dyDescent="0.3">
      <c r="A42" s="8"/>
    </row>
    <row r="43" spans="1:10" x14ac:dyDescent="0.3">
      <c r="A43" s="8"/>
    </row>
    <row r="44" spans="1:10" x14ac:dyDescent="0.3">
      <c r="A44" s="8"/>
    </row>
    <row r="45" spans="1:10" x14ac:dyDescent="0.3">
      <c r="A45" s="8"/>
    </row>
    <row r="46" spans="1:10" x14ac:dyDescent="0.3">
      <c r="A46" s="8"/>
    </row>
    <row r="47" spans="1:10" x14ac:dyDescent="0.3">
      <c r="A47" s="8"/>
    </row>
    <row r="48" spans="1:10" x14ac:dyDescent="0.3">
      <c r="A48" s="8"/>
    </row>
    <row r="49" spans="1:1" s="7" customFormat="1" x14ac:dyDescent="0.3">
      <c r="A49" s="8"/>
    </row>
    <row r="50" spans="1:1" s="7" customFormat="1" x14ac:dyDescent="0.3">
      <c r="A50" s="8"/>
    </row>
  </sheetData>
  <sheetProtection sheet="1" objects="1" scenarios="1"/>
  <mergeCells count="22">
    <mergeCell ref="B33:H33"/>
    <mergeCell ref="B34:H34"/>
    <mergeCell ref="B31:H31"/>
    <mergeCell ref="B32:H32"/>
    <mergeCell ref="B27:H27"/>
    <mergeCell ref="B28:H28"/>
    <mergeCell ref="B29:H29"/>
    <mergeCell ref="B30:H30"/>
    <mergeCell ref="B24:H24"/>
    <mergeCell ref="B23:H23"/>
    <mergeCell ref="B25:H25"/>
    <mergeCell ref="B26:H26"/>
    <mergeCell ref="B16:C16"/>
    <mergeCell ref="B17:C17"/>
    <mergeCell ref="B18:C18"/>
    <mergeCell ref="B19:C19"/>
    <mergeCell ref="B13:C13"/>
    <mergeCell ref="B3:C3"/>
    <mergeCell ref="B5:C5"/>
    <mergeCell ref="B6:C6"/>
    <mergeCell ref="B7:C7"/>
    <mergeCell ref="B8:C8"/>
  </mergeCells>
  <hyperlinks>
    <hyperlink ref="J37" r:id="rId1"/>
  </hyperlinks>
  <pageMargins left="0.9055118110236221" right="0.70866141732283472" top="0.74803149606299213" bottom="0.74803149606299213" header="0.31496062992125984" footer="0.31496062992125984"/>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7"/>
  <sheetViews>
    <sheetView showGridLines="0" zoomScale="85" zoomScaleNormal="85" workbookViewId="0">
      <pane xSplit="3" ySplit="2" topLeftCell="D3" activePane="bottomRight" state="frozen"/>
      <selection pane="topRight" activeCell="D1" sqref="D1"/>
      <selection pane="bottomLeft" activeCell="A3" sqref="A3"/>
      <selection pane="bottomRight" activeCell="R29" sqref="R29"/>
    </sheetView>
  </sheetViews>
  <sheetFormatPr defaultColWidth="9.21875" defaultRowHeight="14.4" x14ac:dyDescent="0.3"/>
  <cols>
    <col min="1" max="1" width="12.77734375" style="3" customWidth="1"/>
    <col min="2" max="2" width="48.77734375" style="4" customWidth="1"/>
    <col min="3" max="3" width="6.77734375" style="1" customWidth="1"/>
    <col min="4" max="9" width="12.77734375" style="1" customWidth="1"/>
    <col min="10" max="10" width="12.77734375" style="2" customWidth="1"/>
    <col min="11" max="11" width="1" style="1" customWidth="1"/>
    <col min="12" max="12" width="16.77734375" style="1" customWidth="1"/>
    <col min="13" max="15" width="16.77734375" style="3" customWidth="1"/>
    <col min="16" max="16384" width="9.21875" style="3"/>
  </cols>
  <sheetData>
    <row r="1" spans="1:16" ht="25.5" customHeight="1" x14ac:dyDescent="0.3">
      <c r="A1" s="15" t="s">
        <v>171</v>
      </c>
      <c r="B1" s="16"/>
      <c r="C1" s="17"/>
      <c r="D1" s="311" t="s">
        <v>170</v>
      </c>
      <c r="E1" s="311"/>
      <c r="F1" s="311"/>
      <c r="G1" s="311"/>
      <c r="H1" s="311"/>
      <c r="I1" s="311"/>
      <c r="J1" s="18"/>
      <c r="K1" s="17"/>
      <c r="L1" s="127" t="s">
        <v>173</v>
      </c>
      <c r="M1" s="17"/>
      <c r="N1" s="17"/>
      <c r="O1" s="17"/>
    </row>
    <row r="2" spans="1:16" s="118" customFormat="1" ht="50.1" customHeight="1" x14ac:dyDescent="0.3">
      <c r="A2" s="19"/>
      <c r="B2" s="20"/>
      <c r="C2" s="21" t="s">
        <v>1</v>
      </c>
      <c r="D2" s="117">
        <f>Esileht!B10</f>
        <v>2022</v>
      </c>
      <c r="E2" s="117">
        <f>D2+1</f>
        <v>2023</v>
      </c>
      <c r="F2" s="117">
        <f t="shared" ref="F2:I2" si="0">E2+1</f>
        <v>2024</v>
      </c>
      <c r="G2" s="117">
        <f t="shared" si="0"/>
        <v>2025</v>
      </c>
      <c r="H2" s="117">
        <f t="shared" si="0"/>
        <v>2026</v>
      </c>
      <c r="I2" s="117">
        <f t="shared" si="0"/>
        <v>2027</v>
      </c>
      <c r="J2" s="117" t="s">
        <v>80</v>
      </c>
      <c r="K2" s="17"/>
      <c r="L2" s="126" t="s">
        <v>146</v>
      </c>
      <c r="M2" s="11" t="s">
        <v>87</v>
      </c>
      <c r="N2" s="11" t="s">
        <v>88</v>
      </c>
      <c r="O2" s="11" t="s">
        <v>106</v>
      </c>
      <c r="P2" s="5"/>
    </row>
    <row r="3" spans="1:16" s="125" customFormat="1" ht="20.100000000000001" customHeight="1" x14ac:dyDescent="0.3">
      <c r="A3" s="312" t="s">
        <v>39</v>
      </c>
      <c r="B3" s="313"/>
      <c r="C3" s="68" t="s">
        <v>2</v>
      </c>
      <c r="D3" s="370"/>
      <c r="E3" s="370"/>
      <c r="F3" s="370"/>
      <c r="G3" s="370"/>
      <c r="H3" s="370"/>
      <c r="I3" s="370"/>
      <c r="J3" s="369">
        <f t="shared" ref="J3" si="1">SUM(D3:I3)</f>
        <v>0</v>
      </c>
      <c r="K3" s="123"/>
      <c r="L3" s="124"/>
      <c r="M3" s="124"/>
      <c r="N3" s="124"/>
      <c r="O3" s="68">
        <f>IF(M3=$M$21,N3+L3-1,N3+L3)</f>
        <v>0</v>
      </c>
    </row>
    <row r="4" spans="1:16" s="125" customFormat="1" ht="20.100000000000001" customHeight="1" x14ac:dyDescent="0.3">
      <c r="A4" s="314" t="s">
        <v>40</v>
      </c>
      <c r="B4" s="315"/>
      <c r="C4" s="68" t="s">
        <v>2</v>
      </c>
      <c r="D4" s="370"/>
      <c r="E4" s="370"/>
      <c r="F4" s="370"/>
      <c r="G4" s="370"/>
      <c r="H4" s="370"/>
      <c r="I4" s="370"/>
      <c r="J4" s="369">
        <f>SUM(D4:I4)</f>
        <v>0</v>
      </c>
      <c r="K4" s="123"/>
      <c r="L4" s="124"/>
      <c r="M4" s="124"/>
      <c r="N4" s="124"/>
      <c r="O4" s="68">
        <f>IF(M4=$M$21,N4+L4-1,N4+L4)</f>
        <v>0</v>
      </c>
    </row>
    <row r="5" spans="1:16" s="125" customFormat="1" ht="20.100000000000001" customHeight="1" x14ac:dyDescent="0.3">
      <c r="A5" s="314" t="s">
        <v>41</v>
      </c>
      <c r="B5" s="315"/>
      <c r="C5" s="68" t="s">
        <v>2</v>
      </c>
      <c r="D5" s="370"/>
      <c r="E5" s="370"/>
      <c r="F5" s="370"/>
      <c r="G5" s="370"/>
      <c r="H5" s="370"/>
      <c r="I5" s="370"/>
      <c r="J5" s="369">
        <f>SUM(D5:I5)</f>
        <v>0</v>
      </c>
      <c r="K5" s="123"/>
      <c r="L5" s="124"/>
      <c r="M5" s="124"/>
      <c r="N5" s="124"/>
      <c r="O5" s="68">
        <f>IF(M5=$M$21,N5+L5-1,N5+L5)</f>
        <v>0</v>
      </c>
    </row>
    <row r="6" spans="1:16" s="125" customFormat="1" ht="20.100000000000001" customHeight="1" x14ac:dyDescent="0.3">
      <c r="A6" s="314" t="s">
        <v>42</v>
      </c>
      <c r="B6" s="315"/>
      <c r="C6" s="68" t="s">
        <v>2</v>
      </c>
      <c r="D6" s="371"/>
      <c r="E6" s="371">
        <v>1000000</v>
      </c>
      <c r="F6" s="371">
        <v>1000000</v>
      </c>
      <c r="G6" s="371"/>
      <c r="H6" s="371"/>
      <c r="I6" s="371"/>
      <c r="J6" s="369">
        <f>SUM(D6:I6)</f>
        <v>2000000</v>
      </c>
      <c r="K6" s="123"/>
      <c r="L6" s="124">
        <v>50</v>
      </c>
      <c r="M6" s="124" t="s">
        <v>90</v>
      </c>
      <c r="N6" s="124">
        <v>2024</v>
      </c>
      <c r="O6" s="68">
        <f t="shared" ref="O6:O14" si="2">IF(M6=$M$21,N6+L6-1,N6+L6)</f>
        <v>2074</v>
      </c>
    </row>
    <row r="7" spans="1:16" s="125" customFormat="1" ht="20.100000000000001" customHeight="1" x14ac:dyDescent="0.3">
      <c r="A7" s="314" t="s">
        <v>43</v>
      </c>
      <c r="B7" s="315"/>
      <c r="C7" s="68" t="s">
        <v>2</v>
      </c>
      <c r="D7" s="371"/>
      <c r="E7" s="371"/>
      <c r="F7" s="371"/>
      <c r="G7" s="371"/>
      <c r="H7" s="371"/>
      <c r="I7" s="371"/>
      <c r="J7" s="369">
        <f t="shared" ref="J7:J11" si="3">SUM(D7:I7)</f>
        <v>0</v>
      </c>
      <c r="K7" s="123"/>
      <c r="L7" s="124"/>
      <c r="M7" s="124"/>
      <c r="N7" s="124"/>
      <c r="O7" s="68">
        <f>IF(M7=$M$21,N7+L7-1,N7+L7)</f>
        <v>0</v>
      </c>
    </row>
    <row r="8" spans="1:16" s="125" customFormat="1" ht="20.100000000000001" customHeight="1" x14ac:dyDescent="0.3">
      <c r="A8" s="314" t="s">
        <v>44</v>
      </c>
      <c r="B8" s="315"/>
      <c r="C8" s="68" t="s">
        <v>2</v>
      </c>
      <c r="D8" s="371"/>
      <c r="E8" s="371"/>
      <c r="F8" s="371"/>
      <c r="G8" s="371"/>
      <c r="H8" s="371"/>
      <c r="I8" s="371"/>
      <c r="J8" s="369">
        <f t="shared" si="3"/>
        <v>0</v>
      </c>
      <c r="K8" s="123"/>
      <c r="L8" s="124"/>
      <c r="M8" s="124"/>
      <c r="N8" s="124"/>
      <c r="O8" s="68">
        <f t="shared" si="2"/>
        <v>0</v>
      </c>
    </row>
    <row r="9" spans="1:16" s="125" customFormat="1" ht="20.100000000000001" customHeight="1" x14ac:dyDescent="0.3">
      <c r="A9" s="314" t="s">
        <v>45</v>
      </c>
      <c r="B9" s="315"/>
      <c r="C9" s="68" t="s">
        <v>2</v>
      </c>
      <c r="D9" s="371"/>
      <c r="E9" s="371"/>
      <c r="F9" s="371"/>
      <c r="G9" s="371"/>
      <c r="H9" s="371"/>
      <c r="I9" s="371"/>
      <c r="J9" s="369">
        <f t="shared" si="3"/>
        <v>0</v>
      </c>
      <c r="K9" s="123"/>
      <c r="L9" s="124"/>
      <c r="M9" s="124"/>
      <c r="N9" s="124"/>
      <c r="O9" s="68">
        <f t="shared" si="2"/>
        <v>0</v>
      </c>
    </row>
    <row r="10" spans="1:16" s="125" customFormat="1" ht="20.100000000000001" customHeight="1" x14ac:dyDescent="0.3">
      <c r="A10" s="314" t="s">
        <v>46</v>
      </c>
      <c r="B10" s="315"/>
      <c r="C10" s="68" t="s">
        <v>2</v>
      </c>
      <c r="D10" s="371"/>
      <c r="E10" s="371"/>
      <c r="F10" s="371"/>
      <c r="G10" s="371"/>
      <c r="H10" s="371"/>
      <c r="I10" s="371"/>
      <c r="J10" s="369">
        <f t="shared" si="3"/>
        <v>0</v>
      </c>
      <c r="K10" s="123"/>
      <c r="L10" s="124"/>
      <c r="M10" s="124"/>
      <c r="N10" s="124"/>
      <c r="O10" s="68">
        <f t="shared" si="2"/>
        <v>0</v>
      </c>
    </row>
    <row r="11" spans="1:16" s="125" customFormat="1" ht="20.100000000000001" customHeight="1" x14ac:dyDescent="0.3">
      <c r="A11" s="314" t="s">
        <v>46</v>
      </c>
      <c r="B11" s="315"/>
      <c r="C11" s="68" t="s">
        <v>2</v>
      </c>
      <c r="D11" s="370"/>
      <c r="E11" s="371"/>
      <c r="F11" s="371"/>
      <c r="G11" s="371"/>
      <c r="H11" s="371"/>
      <c r="I11" s="371"/>
      <c r="J11" s="369">
        <f t="shared" si="3"/>
        <v>0</v>
      </c>
      <c r="K11" s="123"/>
      <c r="L11" s="124"/>
      <c r="M11" s="124"/>
      <c r="N11" s="124"/>
      <c r="O11" s="68">
        <f t="shared" si="2"/>
        <v>0</v>
      </c>
    </row>
    <row r="12" spans="1:16" s="125" customFormat="1" ht="20.100000000000001" customHeight="1" x14ac:dyDescent="0.3">
      <c r="A12" s="314" t="s">
        <v>47</v>
      </c>
      <c r="B12" s="315"/>
      <c r="C12" s="68" t="s">
        <v>2</v>
      </c>
      <c r="D12" s="370"/>
      <c r="E12" s="370"/>
      <c r="F12" s="370"/>
      <c r="G12" s="370"/>
      <c r="H12" s="370"/>
      <c r="I12" s="370"/>
      <c r="J12" s="369">
        <f>SUM(D12:I12)</f>
        <v>0</v>
      </c>
      <c r="K12" s="123"/>
      <c r="L12" s="124"/>
      <c r="M12" s="124"/>
      <c r="N12" s="124"/>
      <c r="O12" s="68">
        <f>IF(M12=$M$21,N12+L12-1,N12+L12)</f>
        <v>0</v>
      </c>
    </row>
    <row r="13" spans="1:16" s="125" customFormat="1" ht="20.100000000000001" customHeight="1" x14ac:dyDescent="0.3">
      <c r="A13" s="314" t="s">
        <v>48</v>
      </c>
      <c r="B13" s="315"/>
      <c r="C13" s="68" t="s">
        <v>2</v>
      </c>
      <c r="D13" s="370"/>
      <c r="E13" s="370"/>
      <c r="F13" s="370"/>
      <c r="G13" s="370"/>
      <c r="H13" s="370"/>
      <c r="I13" s="370"/>
      <c r="J13" s="369">
        <f>SUM(D13:I13)</f>
        <v>0</v>
      </c>
      <c r="K13" s="123"/>
      <c r="L13" s="124"/>
      <c r="M13" s="124"/>
      <c r="N13" s="124"/>
      <c r="O13" s="68">
        <f t="shared" si="2"/>
        <v>0</v>
      </c>
    </row>
    <row r="14" spans="1:16" s="125" customFormat="1" ht="20.100000000000001" customHeight="1" x14ac:dyDescent="0.3">
      <c r="A14" s="314" t="s">
        <v>223</v>
      </c>
      <c r="B14" s="315"/>
      <c r="C14" s="68" t="s">
        <v>2</v>
      </c>
      <c r="D14" s="370"/>
      <c r="E14" s="370"/>
      <c r="F14" s="370"/>
      <c r="G14" s="370"/>
      <c r="H14" s="370"/>
      <c r="I14" s="370"/>
      <c r="J14" s="369">
        <f>SUM(D14:I14)</f>
        <v>0</v>
      </c>
      <c r="K14" s="123"/>
      <c r="L14" s="124"/>
      <c r="M14" s="124"/>
      <c r="N14" s="124"/>
      <c r="O14" s="68">
        <f t="shared" si="2"/>
        <v>0</v>
      </c>
    </row>
    <row r="15" spans="1:16" s="118" customFormat="1" ht="20.100000000000001" customHeight="1" x14ac:dyDescent="0.3">
      <c r="A15" s="317" t="s">
        <v>79</v>
      </c>
      <c r="B15" s="318"/>
      <c r="C15" s="21" t="s">
        <v>2</v>
      </c>
      <c r="D15" s="372">
        <f t="shared" ref="D15:I15" si="4">SUBTOTAL(9,D3:D14)</f>
        <v>0</v>
      </c>
      <c r="E15" s="372">
        <f t="shared" si="4"/>
        <v>1000000</v>
      </c>
      <c r="F15" s="372">
        <f t="shared" si="4"/>
        <v>1000000</v>
      </c>
      <c r="G15" s="372">
        <f t="shared" si="4"/>
        <v>0</v>
      </c>
      <c r="H15" s="372">
        <f t="shared" si="4"/>
        <v>0</v>
      </c>
      <c r="I15" s="372">
        <f t="shared" si="4"/>
        <v>0</v>
      </c>
      <c r="J15" s="372">
        <f>SUM(D15:I15)</f>
        <v>2000000</v>
      </c>
      <c r="K15" s="17"/>
      <c r="L15" s="316" t="s">
        <v>105</v>
      </c>
      <c r="M15" s="316"/>
      <c r="N15" s="316"/>
      <c r="O15" s="209">
        <f>MAX(O4:O14)</f>
        <v>2074</v>
      </c>
    </row>
    <row r="16" spans="1:16" s="118" customFormat="1" ht="20.100000000000001" customHeight="1" x14ac:dyDescent="0.3">
      <c r="A16" s="321" t="s">
        <v>147</v>
      </c>
      <c r="B16" s="322"/>
      <c r="C16" s="203"/>
      <c r="D16" s="204">
        <f>-PV('4. Finantseerimisvajak'!$C$3,D17,0,D15,0)</f>
        <v>0</v>
      </c>
      <c r="E16" s="204">
        <f>-PV('4. Finantseerimisvajak'!$C$3,E17,0,E15,0)</f>
        <v>924556.21301775135</v>
      </c>
      <c r="F16" s="204">
        <f>-PV('4. Finantseerimisvajak'!$C$3,F17,0,F15,0)</f>
        <v>888996.35867091478</v>
      </c>
      <c r="G16" s="204">
        <f>-PV('4. Finantseerimisvajak'!$C$3,G17,0,G15,0)</f>
        <v>0</v>
      </c>
      <c r="H16" s="204">
        <f>-PV('4. Finantseerimisvajak'!$C$3,H17,0,H15,0)</f>
        <v>0</v>
      </c>
      <c r="I16" s="204">
        <f>-PV('4. Finantseerimisvajak'!$C$3,I17,0,I15,0)</f>
        <v>0</v>
      </c>
      <c r="J16" s="205">
        <f>SUM(D16:I16)</f>
        <v>1813552.571688666</v>
      </c>
      <c r="K16" s="35"/>
      <c r="L16" s="320" t="s">
        <v>108</v>
      </c>
      <c r="M16" s="320"/>
      <c r="N16" s="320"/>
      <c r="O16" s="319">
        <f>IF(O15&lt;=Esileht!B11,0,O15-Esileht!B11)</f>
        <v>38</v>
      </c>
    </row>
    <row r="17" spans="1:15" s="118" customFormat="1" ht="20.100000000000001" customHeight="1" x14ac:dyDescent="0.3">
      <c r="A17" s="323"/>
      <c r="B17" s="324"/>
      <c r="C17" s="206"/>
      <c r="D17" s="207">
        <v>1</v>
      </c>
      <c r="E17" s="207">
        <v>2</v>
      </c>
      <c r="F17" s="207">
        <v>3</v>
      </c>
      <c r="G17" s="207">
        <v>4</v>
      </c>
      <c r="H17" s="207">
        <v>5</v>
      </c>
      <c r="I17" s="207">
        <v>6</v>
      </c>
      <c r="J17" s="208" t="str">
        <f>IF(J16='4. Finantseerimisvajak'!D9,"OK","See peab võrduma tabelis 3 oleva diskonteeritud summaga")</f>
        <v>OK</v>
      </c>
      <c r="K17" s="35"/>
      <c r="L17" s="320"/>
      <c r="M17" s="320"/>
      <c r="N17" s="320"/>
      <c r="O17" s="319"/>
    </row>
    <row r="18" spans="1:15" s="118" customFormat="1" ht="15" customHeight="1" x14ac:dyDescent="0.3">
      <c r="A18" s="35"/>
      <c r="B18" s="119"/>
      <c r="C18" s="35"/>
      <c r="D18" s="120"/>
      <c r="E18" s="120"/>
      <c r="F18" s="120"/>
      <c r="G18" s="120"/>
      <c r="H18" s="120"/>
      <c r="I18" s="120"/>
      <c r="J18" s="120"/>
      <c r="K18" s="35"/>
      <c r="L18" s="121"/>
      <c r="M18" s="121"/>
      <c r="N18" s="121"/>
      <c r="O18" s="122"/>
    </row>
    <row r="19" spans="1:15" ht="15" customHeight="1" x14ac:dyDescent="0.3">
      <c r="A19" s="24"/>
      <c r="B19" s="26"/>
      <c r="C19" s="24"/>
      <c r="D19" s="27"/>
      <c r="E19" s="27"/>
      <c r="F19" s="27"/>
      <c r="G19" s="27"/>
      <c r="H19" s="27"/>
      <c r="I19" s="27"/>
      <c r="J19" s="28"/>
      <c r="K19" s="25"/>
      <c r="L19" s="29"/>
      <c r="M19" s="29"/>
      <c r="N19" s="29"/>
      <c r="O19" s="30"/>
    </row>
    <row r="20" spans="1:15" ht="15" customHeight="1" x14ac:dyDescent="0.3">
      <c r="A20" s="31"/>
      <c r="B20" s="32"/>
      <c r="C20" s="25"/>
      <c r="D20" s="25"/>
      <c r="E20" s="25"/>
      <c r="F20" s="25"/>
      <c r="G20" s="25"/>
      <c r="H20" s="25"/>
      <c r="I20" s="25"/>
      <c r="J20" s="33"/>
      <c r="K20" s="25"/>
      <c r="L20" s="25"/>
      <c r="M20" s="31"/>
      <c r="N20" s="31"/>
      <c r="O20" s="31"/>
    </row>
    <row r="21" spans="1:15" x14ac:dyDescent="0.3">
      <c r="A21" s="31"/>
      <c r="B21" s="32"/>
      <c r="C21" s="25"/>
      <c r="D21" s="25"/>
      <c r="E21" s="25"/>
      <c r="F21" s="25"/>
      <c r="G21" s="25"/>
      <c r="H21" s="25"/>
      <c r="I21" s="25"/>
      <c r="J21" s="33"/>
      <c r="K21" s="25"/>
      <c r="L21" s="25"/>
      <c r="M21" s="34" t="s">
        <v>89</v>
      </c>
      <c r="N21" s="31"/>
      <c r="O21" s="31"/>
    </row>
    <row r="22" spans="1:15" x14ac:dyDescent="0.3">
      <c r="A22" s="31"/>
      <c r="B22" s="32"/>
      <c r="C22" s="25"/>
      <c r="D22" s="25"/>
      <c r="E22" s="25"/>
      <c r="F22" s="25"/>
      <c r="G22" s="25"/>
      <c r="H22" s="25"/>
      <c r="I22" s="25"/>
      <c r="J22" s="33"/>
      <c r="K22" s="25"/>
      <c r="L22" s="25"/>
      <c r="M22" s="34" t="s">
        <v>90</v>
      </c>
      <c r="N22" s="31"/>
      <c r="O22" s="31"/>
    </row>
    <row r="23" spans="1:15" x14ac:dyDescent="0.3">
      <c r="A23" s="31"/>
      <c r="B23" s="32"/>
      <c r="C23" s="25"/>
      <c r="D23" s="25"/>
      <c r="E23" s="25"/>
      <c r="F23" s="25"/>
      <c r="G23" s="25"/>
      <c r="H23" s="25"/>
      <c r="I23" s="25"/>
      <c r="J23" s="33"/>
      <c r="K23" s="25"/>
      <c r="L23" s="25"/>
      <c r="M23" s="34" t="s">
        <v>3</v>
      </c>
      <c r="N23" s="31"/>
      <c r="O23" s="31"/>
    </row>
    <row r="24" spans="1:15" x14ac:dyDescent="0.3">
      <c r="A24" s="31"/>
      <c r="B24" s="32"/>
      <c r="C24" s="25"/>
      <c r="D24" s="25"/>
      <c r="E24" s="25"/>
      <c r="F24" s="25"/>
      <c r="G24" s="25"/>
      <c r="H24" s="25"/>
      <c r="I24" s="25"/>
      <c r="J24" s="33"/>
      <c r="K24" s="25"/>
      <c r="L24" s="25"/>
      <c r="M24" s="34" t="s">
        <v>91</v>
      </c>
      <c r="N24" s="31"/>
      <c r="O24" s="31"/>
    </row>
    <row r="25" spans="1:15" x14ac:dyDescent="0.3">
      <c r="A25" s="31"/>
      <c r="B25" s="32"/>
      <c r="C25" s="25"/>
      <c r="D25" s="25"/>
      <c r="E25" s="25"/>
      <c r="F25" s="25"/>
      <c r="G25" s="25"/>
      <c r="H25" s="25"/>
      <c r="I25" s="25"/>
      <c r="J25" s="33"/>
      <c r="K25" s="25"/>
      <c r="L25" s="25"/>
      <c r="M25" s="34" t="s">
        <v>4</v>
      </c>
      <c r="N25" s="31"/>
      <c r="O25" s="31"/>
    </row>
    <row r="26" spans="1:15" x14ac:dyDescent="0.3">
      <c r="A26" s="31"/>
      <c r="B26" s="32"/>
      <c r="C26" s="25"/>
      <c r="D26" s="25"/>
      <c r="E26" s="25"/>
      <c r="F26" s="25"/>
      <c r="G26" s="25"/>
      <c r="H26" s="25"/>
      <c r="I26" s="25"/>
      <c r="J26" s="33"/>
      <c r="K26" s="25"/>
      <c r="L26" s="25"/>
      <c r="M26" s="34" t="s">
        <v>5</v>
      </c>
      <c r="N26" s="31"/>
      <c r="O26" s="31"/>
    </row>
    <row r="27" spans="1:15" x14ac:dyDescent="0.3">
      <c r="A27" s="31"/>
      <c r="B27" s="32"/>
      <c r="C27" s="25"/>
      <c r="D27" s="25"/>
      <c r="E27" s="25"/>
      <c r="F27" s="25"/>
      <c r="G27" s="25"/>
      <c r="H27" s="25"/>
      <c r="I27" s="25"/>
      <c r="J27" s="33"/>
      <c r="K27" s="25"/>
      <c r="L27" s="25"/>
      <c r="M27" s="34" t="s">
        <v>6</v>
      </c>
      <c r="N27" s="31"/>
      <c r="O27" s="31"/>
    </row>
    <row r="28" spans="1:15" x14ac:dyDescent="0.3">
      <c r="A28" s="31"/>
      <c r="B28" s="32"/>
      <c r="C28" s="25"/>
      <c r="D28" s="25"/>
      <c r="E28" s="25"/>
      <c r="F28" s="25"/>
      <c r="G28" s="25"/>
      <c r="H28" s="25"/>
      <c r="I28" s="25"/>
      <c r="J28" s="33"/>
      <c r="K28" s="25"/>
      <c r="L28" s="25"/>
      <c r="M28" s="34" t="s">
        <v>92</v>
      </c>
      <c r="N28" s="31"/>
      <c r="O28" s="31"/>
    </row>
    <row r="29" spans="1:15" x14ac:dyDescent="0.3">
      <c r="A29" s="31"/>
      <c r="B29" s="32"/>
      <c r="C29" s="25"/>
      <c r="D29" s="25"/>
      <c r="E29" s="25"/>
      <c r="F29" s="25"/>
      <c r="G29" s="25"/>
      <c r="H29" s="25"/>
      <c r="I29" s="25"/>
      <c r="J29" s="33"/>
      <c r="K29" s="25"/>
      <c r="L29" s="25"/>
      <c r="M29" s="34" t="s">
        <v>93</v>
      </c>
      <c r="N29" s="31"/>
      <c r="O29" s="31"/>
    </row>
    <row r="30" spans="1:15" x14ac:dyDescent="0.3">
      <c r="A30" s="31"/>
      <c r="B30" s="32"/>
      <c r="C30" s="25"/>
      <c r="D30" s="25"/>
      <c r="E30" s="25"/>
      <c r="F30" s="25"/>
      <c r="G30" s="25"/>
      <c r="H30" s="25"/>
      <c r="I30" s="25"/>
      <c r="J30" s="33"/>
      <c r="K30" s="25"/>
      <c r="L30" s="25"/>
      <c r="M30" s="34" t="s">
        <v>94</v>
      </c>
      <c r="N30" s="31"/>
      <c r="O30" s="31"/>
    </row>
    <row r="31" spans="1:15" x14ac:dyDescent="0.3">
      <c r="A31" s="31"/>
      <c r="B31" s="32"/>
      <c r="C31" s="25"/>
      <c r="D31" s="25"/>
      <c r="E31" s="25"/>
      <c r="F31" s="25"/>
      <c r="G31" s="25"/>
      <c r="H31" s="25"/>
      <c r="I31" s="25"/>
      <c r="J31" s="33"/>
      <c r="K31" s="25"/>
      <c r="L31" s="25"/>
      <c r="M31" s="34" t="s">
        <v>95</v>
      </c>
      <c r="N31" s="31"/>
      <c r="O31" s="31"/>
    </row>
    <row r="32" spans="1:15" x14ac:dyDescent="0.3">
      <c r="A32" s="31"/>
      <c r="B32" s="32"/>
      <c r="C32" s="25"/>
      <c r="D32" s="25"/>
      <c r="E32" s="25"/>
      <c r="F32" s="25"/>
      <c r="G32" s="25"/>
      <c r="H32" s="25"/>
      <c r="I32" s="25"/>
      <c r="J32" s="33"/>
      <c r="K32" s="25"/>
      <c r="L32" s="25"/>
      <c r="M32" s="34" t="s">
        <v>96</v>
      </c>
      <c r="N32" s="31"/>
      <c r="O32" s="31"/>
    </row>
    <row r="33" spans="1:15" x14ac:dyDescent="0.3">
      <c r="A33" s="31"/>
      <c r="B33" s="32"/>
      <c r="C33" s="25"/>
      <c r="D33" s="25"/>
      <c r="E33" s="25"/>
      <c r="F33" s="25"/>
      <c r="G33" s="25"/>
      <c r="H33" s="25"/>
      <c r="I33" s="25"/>
      <c r="J33" s="33"/>
      <c r="K33" s="25"/>
      <c r="L33" s="25"/>
      <c r="M33" s="31"/>
      <c r="N33" s="31"/>
      <c r="O33" s="31"/>
    </row>
    <row r="34" spans="1:15" x14ac:dyDescent="0.3">
      <c r="A34" s="31"/>
      <c r="B34" s="32"/>
      <c r="C34" s="25"/>
      <c r="D34" s="25"/>
      <c r="E34" s="25"/>
      <c r="F34" s="25"/>
      <c r="G34" s="25"/>
      <c r="H34" s="25"/>
      <c r="I34" s="25"/>
      <c r="J34" s="33"/>
      <c r="K34" s="25"/>
      <c r="L34" s="25"/>
      <c r="M34" s="31"/>
      <c r="N34" s="31"/>
      <c r="O34" s="31"/>
    </row>
    <row r="35" spans="1:15" x14ac:dyDescent="0.3">
      <c r="A35" s="31"/>
      <c r="B35" s="32"/>
      <c r="C35" s="25"/>
      <c r="D35" s="25"/>
      <c r="E35" s="25"/>
      <c r="F35" s="25"/>
      <c r="G35" s="25"/>
      <c r="H35" s="25"/>
      <c r="I35" s="25"/>
      <c r="J35" s="33"/>
      <c r="K35" s="25"/>
      <c r="L35" s="25"/>
      <c r="M35" s="31"/>
      <c r="N35" s="31"/>
      <c r="O35" s="31"/>
    </row>
    <row r="36" spans="1:15" x14ac:dyDescent="0.3">
      <c r="A36" s="31"/>
      <c r="B36" s="32"/>
      <c r="C36" s="25"/>
      <c r="D36" s="25"/>
      <c r="E36" s="25"/>
      <c r="F36" s="25"/>
      <c r="G36" s="25"/>
      <c r="H36" s="25"/>
      <c r="I36" s="25"/>
      <c r="J36" s="33"/>
      <c r="K36" s="25"/>
      <c r="L36" s="25"/>
      <c r="M36" s="31"/>
      <c r="N36" s="31"/>
      <c r="O36" s="31"/>
    </row>
    <row r="37" spans="1:15" x14ac:dyDescent="0.3">
      <c r="A37" s="31"/>
      <c r="B37" s="32"/>
      <c r="C37" s="25"/>
      <c r="D37" s="25"/>
      <c r="E37" s="25"/>
      <c r="F37" s="25"/>
      <c r="G37" s="25"/>
      <c r="H37" s="25"/>
      <c r="I37" s="25"/>
      <c r="J37" s="33"/>
      <c r="K37" s="25"/>
      <c r="L37" s="25"/>
      <c r="M37" s="31"/>
      <c r="N37" s="31"/>
      <c r="O37" s="31"/>
    </row>
    <row r="38" spans="1:15" x14ac:dyDescent="0.3">
      <c r="A38" s="31"/>
      <c r="B38" s="32"/>
      <c r="C38" s="25"/>
      <c r="D38" s="25"/>
      <c r="E38" s="25"/>
      <c r="F38" s="25"/>
      <c r="G38" s="25"/>
      <c r="H38" s="25"/>
      <c r="I38" s="25"/>
      <c r="J38" s="33"/>
      <c r="K38" s="25"/>
      <c r="L38" s="25"/>
      <c r="M38" s="31"/>
      <c r="N38" s="31"/>
      <c r="O38" s="31"/>
    </row>
    <row r="39" spans="1:15" x14ac:dyDescent="0.3">
      <c r="A39" s="31"/>
      <c r="B39" s="32"/>
      <c r="C39" s="25"/>
      <c r="D39" s="25"/>
      <c r="E39" s="25"/>
      <c r="F39" s="25"/>
      <c r="G39" s="25"/>
      <c r="H39" s="25"/>
      <c r="I39" s="25"/>
      <c r="J39" s="33"/>
      <c r="K39" s="25"/>
      <c r="L39" s="25"/>
      <c r="M39" s="31"/>
      <c r="N39" s="31"/>
      <c r="O39" s="31"/>
    </row>
    <row r="40" spans="1:15" x14ac:dyDescent="0.3">
      <c r="A40" s="31"/>
      <c r="B40" s="32"/>
      <c r="C40" s="25"/>
      <c r="D40" s="25"/>
      <c r="E40" s="25"/>
      <c r="F40" s="25"/>
      <c r="G40" s="25"/>
      <c r="H40" s="25"/>
      <c r="I40" s="25"/>
      <c r="J40" s="33"/>
      <c r="K40" s="25"/>
      <c r="L40" s="25"/>
      <c r="M40" s="31"/>
      <c r="N40" s="31"/>
      <c r="O40" s="31"/>
    </row>
    <row r="41" spans="1:15" x14ac:dyDescent="0.3">
      <c r="A41" s="31"/>
      <c r="B41" s="32"/>
      <c r="C41" s="25"/>
      <c r="D41" s="25"/>
      <c r="E41" s="25"/>
      <c r="F41" s="25"/>
      <c r="G41" s="25"/>
      <c r="H41" s="25"/>
      <c r="I41" s="25"/>
      <c r="J41" s="33"/>
      <c r="K41" s="25"/>
      <c r="L41" s="25"/>
      <c r="M41" s="31"/>
      <c r="N41" s="31"/>
      <c r="O41" s="31"/>
    </row>
    <row r="42" spans="1:15" x14ac:dyDescent="0.3">
      <c r="A42" s="31"/>
      <c r="B42" s="32"/>
      <c r="C42" s="25"/>
      <c r="D42" s="25"/>
      <c r="E42" s="25"/>
      <c r="F42" s="25"/>
      <c r="G42" s="25"/>
      <c r="H42" s="25"/>
      <c r="I42" s="25"/>
      <c r="J42" s="33"/>
      <c r="K42" s="25"/>
      <c r="L42" s="25"/>
      <c r="M42" s="31"/>
      <c r="N42" s="31"/>
      <c r="O42" s="31"/>
    </row>
    <row r="43" spans="1:15" x14ac:dyDescent="0.3">
      <c r="A43" s="31"/>
      <c r="B43" s="32"/>
      <c r="C43" s="25"/>
      <c r="D43" s="25"/>
      <c r="E43" s="25"/>
      <c r="F43" s="25"/>
      <c r="G43" s="25"/>
      <c r="H43" s="25"/>
      <c r="I43" s="25"/>
      <c r="J43" s="33"/>
      <c r="K43" s="25"/>
      <c r="L43" s="25"/>
      <c r="M43" s="31"/>
      <c r="N43" s="31"/>
      <c r="O43" s="31"/>
    </row>
    <row r="44" spans="1:15" x14ac:dyDescent="0.3">
      <c r="A44" s="31"/>
      <c r="B44" s="32"/>
      <c r="C44" s="25"/>
      <c r="D44" s="25"/>
      <c r="E44" s="25"/>
      <c r="F44" s="25"/>
      <c r="G44" s="25"/>
      <c r="H44" s="25"/>
      <c r="I44" s="25"/>
      <c r="J44" s="33"/>
      <c r="K44" s="25"/>
      <c r="L44" s="25"/>
      <c r="M44" s="31"/>
      <c r="N44" s="31"/>
      <c r="O44" s="31"/>
    </row>
    <row r="45" spans="1:15" x14ac:dyDescent="0.3">
      <c r="A45" s="31"/>
      <c r="B45" s="32"/>
      <c r="C45" s="25"/>
      <c r="D45" s="25"/>
      <c r="E45" s="25"/>
      <c r="F45" s="25"/>
      <c r="G45" s="25"/>
      <c r="H45" s="25"/>
      <c r="I45" s="25"/>
      <c r="J45" s="33"/>
      <c r="K45" s="25"/>
      <c r="L45" s="25"/>
      <c r="M45" s="31"/>
      <c r="N45" s="31"/>
      <c r="O45" s="31"/>
    </row>
    <row r="46" spans="1:15" x14ac:dyDescent="0.3">
      <c r="A46" s="31"/>
      <c r="B46" s="32"/>
      <c r="C46" s="25"/>
      <c r="D46" s="25"/>
      <c r="E46" s="25"/>
      <c r="F46" s="25"/>
      <c r="G46" s="25"/>
      <c r="H46" s="25"/>
      <c r="I46" s="25"/>
      <c r="J46" s="33"/>
      <c r="K46" s="25"/>
      <c r="L46" s="25"/>
      <c r="M46" s="31"/>
      <c r="N46" s="31"/>
      <c r="O46" s="31"/>
    </row>
    <row r="47" spans="1:15" x14ac:dyDescent="0.3">
      <c r="A47" s="31"/>
      <c r="B47" s="32"/>
      <c r="C47" s="25"/>
      <c r="D47" s="25"/>
      <c r="E47" s="25"/>
      <c r="F47" s="25"/>
      <c r="G47" s="25"/>
      <c r="H47" s="25"/>
      <c r="I47" s="25"/>
      <c r="J47" s="33"/>
      <c r="K47" s="25"/>
      <c r="L47" s="25"/>
      <c r="M47" s="31"/>
      <c r="N47" s="31"/>
      <c r="O47" s="31"/>
    </row>
  </sheetData>
  <sheetProtection sheet="1" objects="1" scenarios="1"/>
  <mergeCells count="18">
    <mergeCell ref="O16:O17"/>
    <mergeCell ref="A13:B13"/>
    <mergeCell ref="L16:N17"/>
    <mergeCell ref="A16:B17"/>
    <mergeCell ref="D1:I1"/>
    <mergeCell ref="A3:B3"/>
    <mergeCell ref="A4:B4"/>
    <mergeCell ref="L15:N15"/>
    <mergeCell ref="A12:B12"/>
    <mergeCell ref="A14:B14"/>
    <mergeCell ref="A6:B6"/>
    <mergeCell ref="A7:B7"/>
    <mergeCell ref="A8:B8"/>
    <mergeCell ref="A9:B9"/>
    <mergeCell ref="A10:B10"/>
    <mergeCell ref="A15:B15"/>
    <mergeCell ref="A11:B11"/>
    <mergeCell ref="A5:B5"/>
  </mergeCells>
  <dataValidations count="3">
    <dataValidation type="whole" operator="greaterThanOrEqual" allowBlank="1" showInputMessage="1" showErrorMessage="1" error="Aastate arv peab olema vähemalt 1" promptTitle="Vara kasulik eluiga" prompt="Aastate arv peab olema vähemalt 1" sqref="L3:L14">
      <formula1>1</formula1>
    </dataValidation>
    <dataValidation type="whole" allowBlank="1" showInputMessage="1" showErrorMessage="1" error="Aastanumber on väljaspool projektiperioodi" sqref="N3:N14">
      <formula1>$D$2</formula1>
      <formula2>$I$2</formula2>
    </dataValidation>
    <dataValidation type="list" allowBlank="1" showInputMessage="1" showErrorMessage="1" prompt="Vali kuu rippmenüüst" sqref="M3:M14">
      <formula1>$M$21:$M$32</formula1>
    </dataValidation>
  </dataValidations>
  <printOptions verticalCentered="1"/>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A551"/>
  <sheetViews>
    <sheetView showGridLines="0" zoomScale="85" zoomScaleNormal="85" zoomScaleSheetLayoutView="145" workbookViewId="0">
      <pane xSplit="3" ySplit="22" topLeftCell="D62" activePane="bottomRight" state="frozenSplit"/>
      <selection pane="topRight" activeCell="R1" sqref="R1"/>
      <selection pane="bottomLeft" activeCell="A8" sqref="A8"/>
      <selection pane="bottomRight" activeCell="R91" sqref="R91"/>
    </sheetView>
  </sheetViews>
  <sheetFormatPr defaultColWidth="9.21875" defaultRowHeight="14.4" x14ac:dyDescent="0.3"/>
  <cols>
    <col min="1" max="1" width="20.5546875" style="36" customWidth="1"/>
    <col min="2" max="2" width="19.44140625" style="51" customWidth="1"/>
    <col min="3" max="3" width="7.44140625" style="36" customWidth="1"/>
    <col min="4" max="18" width="10.21875" style="36" customWidth="1"/>
    <col min="19" max="26" width="9.21875" style="75"/>
    <col min="27" max="27" width="22.21875" style="75" customWidth="1"/>
    <col min="28" max="79" width="9.21875" style="75"/>
    <col min="80" max="16384" width="9.21875" style="36"/>
  </cols>
  <sheetData>
    <row r="1" spans="1:79" s="48" customFormat="1" ht="22.5" customHeight="1" x14ac:dyDescent="0.3">
      <c r="A1" s="100" t="s">
        <v>172</v>
      </c>
      <c r="B1" s="101"/>
      <c r="C1" s="81"/>
      <c r="D1" s="81"/>
      <c r="S1" s="43"/>
      <c r="T1" s="43"/>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row>
    <row r="2" spans="1:79" ht="15" customHeight="1" x14ac:dyDescent="0.3">
      <c r="A2" s="22"/>
      <c r="B2" s="105"/>
      <c r="C2" s="55"/>
      <c r="D2" s="254">
        <f>'1. Invest. elluviimise kulud'!$D$2</f>
        <v>2022</v>
      </c>
      <c r="E2" s="254">
        <f>D2+1</f>
        <v>2023</v>
      </c>
      <c r="F2" s="183">
        <f>E2+1</f>
        <v>2024</v>
      </c>
      <c r="G2" s="183">
        <f t="shared" ref="G2:N2" si="0">F2+1</f>
        <v>2025</v>
      </c>
      <c r="H2" s="183">
        <f t="shared" si="0"/>
        <v>2026</v>
      </c>
      <c r="I2" s="183">
        <f t="shared" si="0"/>
        <v>2027</v>
      </c>
      <c r="J2" s="183">
        <f t="shared" si="0"/>
        <v>2028</v>
      </c>
      <c r="K2" s="183">
        <f t="shared" si="0"/>
        <v>2029</v>
      </c>
      <c r="L2" s="183">
        <f t="shared" si="0"/>
        <v>2030</v>
      </c>
      <c r="M2" s="183">
        <f t="shared" si="0"/>
        <v>2031</v>
      </c>
      <c r="N2" s="183">
        <f t="shared" si="0"/>
        <v>2032</v>
      </c>
      <c r="O2" s="183">
        <f t="shared" ref="O2" si="1">N2+1</f>
        <v>2033</v>
      </c>
      <c r="P2" s="183">
        <f t="shared" ref="P2" si="2">O2+1</f>
        <v>2034</v>
      </c>
      <c r="Q2" s="183">
        <f t="shared" ref="Q2" si="3">P2+1</f>
        <v>2035</v>
      </c>
      <c r="R2" s="183">
        <f t="shared" ref="R2" si="4">Q2+1</f>
        <v>2036</v>
      </c>
      <c r="S2" s="336" t="str">
        <f>IF(R2=Esileht!B11,"OK","Prognoosiperioodi viimane aasta ei kattu esilehel näidatud arvestusperioodi lõpuaastaga")</f>
        <v>OK</v>
      </c>
      <c r="T2" s="337"/>
      <c r="U2" s="337"/>
      <c r="V2" s="337"/>
      <c r="W2" s="337"/>
      <c r="X2" s="337"/>
      <c r="Y2" s="337"/>
      <c r="Z2" s="337"/>
      <c r="AA2" s="337"/>
    </row>
    <row r="3" spans="1:79" s="75" customFormat="1" ht="3" customHeight="1" x14ac:dyDescent="0.3">
      <c r="A3" s="60"/>
      <c r="B3" s="106"/>
      <c r="C3" s="61"/>
      <c r="D3" s="76"/>
      <c r="E3" s="184"/>
      <c r="F3" s="184"/>
      <c r="G3" s="184"/>
      <c r="H3" s="184"/>
      <c r="I3" s="184"/>
      <c r="J3" s="184"/>
      <c r="K3" s="184"/>
      <c r="L3" s="184"/>
      <c r="M3" s="184"/>
      <c r="N3" s="184"/>
      <c r="O3" s="184"/>
      <c r="P3" s="184"/>
      <c r="Q3" s="184"/>
      <c r="R3" s="185"/>
      <c r="S3" s="77"/>
      <c r="T3" s="45"/>
    </row>
    <row r="4" spans="1:79" ht="15" customHeight="1" x14ac:dyDescent="0.3">
      <c r="A4" s="99" t="s">
        <v>53</v>
      </c>
      <c r="B4" s="107"/>
      <c r="C4" s="72"/>
      <c r="D4" s="72"/>
      <c r="E4" s="186"/>
      <c r="F4" s="186"/>
      <c r="G4" s="186"/>
      <c r="H4" s="186"/>
      <c r="I4" s="186"/>
      <c r="J4" s="186"/>
      <c r="K4" s="186"/>
      <c r="L4" s="186"/>
      <c r="M4" s="186"/>
      <c r="N4" s="187"/>
      <c r="O4" s="187"/>
      <c r="P4" s="187"/>
      <c r="Q4" s="187"/>
      <c r="R4" s="188"/>
      <c r="S4" s="45"/>
      <c r="T4" s="45"/>
    </row>
    <row r="5" spans="1:79" s="116" customFormat="1" ht="15" customHeight="1" x14ac:dyDescent="0.3">
      <c r="A5" s="98" t="s">
        <v>143</v>
      </c>
      <c r="B5" s="67" t="s">
        <v>0</v>
      </c>
      <c r="C5" s="66" t="s">
        <v>2</v>
      </c>
      <c r="D5" s="109"/>
      <c r="E5" s="109"/>
      <c r="F5" s="109"/>
      <c r="G5" s="109"/>
      <c r="H5" s="109"/>
      <c r="I5" s="109"/>
      <c r="J5" s="109"/>
      <c r="K5" s="109"/>
      <c r="L5" s="109"/>
      <c r="M5" s="109"/>
      <c r="N5" s="109"/>
      <c r="O5" s="109"/>
      <c r="P5" s="109"/>
      <c r="Q5" s="109"/>
      <c r="R5" s="109"/>
      <c r="S5" s="114"/>
      <c r="T5" s="114"/>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row>
    <row r="6" spans="1:79" s="116" customFormat="1" ht="15" customHeight="1" x14ac:dyDescent="0.3">
      <c r="A6" s="98" t="s">
        <v>8</v>
      </c>
      <c r="B6" s="67" t="s">
        <v>0</v>
      </c>
      <c r="C6" s="66" t="s">
        <v>2</v>
      </c>
      <c r="D6" s="109"/>
      <c r="E6" s="109"/>
      <c r="F6" s="109"/>
      <c r="G6" s="109"/>
      <c r="H6" s="109"/>
      <c r="I6" s="109"/>
      <c r="J6" s="109"/>
      <c r="K6" s="109"/>
      <c r="L6" s="109"/>
      <c r="M6" s="109"/>
      <c r="N6" s="109"/>
      <c r="O6" s="109"/>
      <c r="P6" s="109"/>
      <c r="Q6" s="109"/>
      <c r="R6" s="109"/>
      <c r="S6" s="114"/>
      <c r="T6" s="114"/>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row>
    <row r="7" spans="1:79" s="116" customFormat="1" ht="15" customHeight="1" x14ac:dyDescent="0.3">
      <c r="A7" s="98" t="s">
        <v>9</v>
      </c>
      <c r="B7" s="67" t="s">
        <v>0</v>
      </c>
      <c r="C7" s="66" t="s">
        <v>2</v>
      </c>
      <c r="D7" s="109"/>
      <c r="E7" s="109"/>
      <c r="F7" s="109"/>
      <c r="G7" s="109"/>
      <c r="H7" s="109"/>
      <c r="I7" s="109"/>
      <c r="J7" s="109"/>
      <c r="K7" s="109"/>
      <c r="L7" s="109"/>
      <c r="M7" s="109"/>
      <c r="N7" s="109"/>
      <c r="O7" s="109"/>
      <c r="P7" s="109"/>
      <c r="Q7" s="109"/>
      <c r="R7" s="109"/>
      <c r="S7" s="114"/>
      <c r="T7" s="114"/>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row>
    <row r="8" spans="1:79" s="116" customFormat="1" ht="15" customHeight="1" x14ac:dyDescent="0.3">
      <c r="A8" s="98" t="s">
        <v>10</v>
      </c>
      <c r="B8" s="201" t="s">
        <v>0</v>
      </c>
      <c r="C8" s="200" t="s">
        <v>2</v>
      </c>
      <c r="D8" s="109"/>
      <c r="E8" s="109"/>
      <c r="F8" s="109"/>
      <c r="G8" s="109"/>
      <c r="H8" s="109"/>
      <c r="I8" s="109"/>
      <c r="J8" s="109"/>
      <c r="K8" s="109"/>
      <c r="L8" s="109"/>
      <c r="M8" s="109"/>
      <c r="N8" s="109"/>
      <c r="O8" s="109"/>
      <c r="P8" s="109"/>
      <c r="Q8" s="109"/>
      <c r="R8" s="109"/>
      <c r="S8" s="114"/>
      <c r="T8" s="114"/>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row>
    <row r="9" spans="1:79" s="116" customFormat="1" ht="15" customHeight="1" x14ac:dyDescent="0.3">
      <c r="A9" s="98" t="s">
        <v>11</v>
      </c>
      <c r="B9" s="201" t="s">
        <v>0</v>
      </c>
      <c r="C9" s="200" t="s">
        <v>2</v>
      </c>
      <c r="D9" s="109"/>
      <c r="E9" s="109"/>
      <c r="F9" s="109"/>
      <c r="G9" s="109"/>
      <c r="H9" s="109"/>
      <c r="I9" s="109"/>
      <c r="J9" s="109"/>
      <c r="K9" s="109"/>
      <c r="L9" s="109"/>
      <c r="M9" s="109"/>
      <c r="N9" s="109"/>
      <c r="O9" s="109"/>
      <c r="P9" s="109"/>
      <c r="Q9" s="109"/>
      <c r="R9" s="109"/>
      <c r="S9" s="114"/>
      <c r="T9" s="114"/>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row>
    <row r="10" spans="1:79" s="116" customFormat="1" ht="15" customHeight="1" x14ac:dyDescent="0.3">
      <c r="A10" s="98" t="s">
        <v>12</v>
      </c>
      <c r="B10" s="201" t="s">
        <v>0</v>
      </c>
      <c r="C10" s="200" t="s">
        <v>2</v>
      </c>
      <c r="D10" s="109"/>
      <c r="E10" s="109"/>
      <c r="F10" s="109"/>
      <c r="G10" s="109"/>
      <c r="H10" s="109"/>
      <c r="I10" s="109"/>
      <c r="J10" s="109"/>
      <c r="K10" s="109"/>
      <c r="L10" s="109"/>
      <c r="M10" s="109"/>
      <c r="N10" s="109"/>
      <c r="O10" s="109"/>
      <c r="P10" s="109"/>
      <c r="Q10" s="109"/>
      <c r="R10" s="109"/>
      <c r="S10" s="114"/>
      <c r="T10" s="114"/>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row>
    <row r="11" spans="1:79" s="116" customFormat="1" ht="15" customHeight="1" x14ac:dyDescent="0.3">
      <c r="A11" s="98" t="s">
        <v>13</v>
      </c>
      <c r="B11" s="201" t="s">
        <v>0</v>
      </c>
      <c r="C11" s="200" t="s">
        <v>2</v>
      </c>
      <c r="D11" s="109">
        <v>0</v>
      </c>
      <c r="E11" s="109">
        <v>100000</v>
      </c>
      <c r="F11" s="109">
        <v>200000</v>
      </c>
      <c r="G11" s="109">
        <v>300000</v>
      </c>
      <c r="H11" s="109">
        <v>350000</v>
      </c>
      <c r="I11" s="109">
        <v>350000</v>
      </c>
      <c r="J11" s="109">
        <v>350000</v>
      </c>
      <c r="K11" s="109">
        <v>350000</v>
      </c>
      <c r="L11" s="109">
        <v>350000</v>
      </c>
      <c r="M11" s="109">
        <v>350000</v>
      </c>
      <c r="N11" s="109">
        <v>350000</v>
      </c>
      <c r="O11" s="109">
        <v>350000</v>
      </c>
      <c r="P11" s="109">
        <v>350000</v>
      </c>
      <c r="Q11" s="109">
        <v>350000</v>
      </c>
      <c r="R11" s="109">
        <v>350000</v>
      </c>
      <c r="S11" s="114"/>
      <c r="T11" s="114"/>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row>
    <row r="12" spans="1:79" s="116" customFormat="1" ht="15" customHeight="1" x14ac:dyDescent="0.3">
      <c r="A12" s="98" t="s">
        <v>14</v>
      </c>
      <c r="B12" s="201" t="s">
        <v>0</v>
      </c>
      <c r="C12" s="200" t="s">
        <v>2</v>
      </c>
      <c r="D12" s="109"/>
      <c r="E12" s="109"/>
      <c r="F12" s="109"/>
      <c r="G12" s="109"/>
      <c r="H12" s="109"/>
      <c r="I12" s="109"/>
      <c r="J12" s="109"/>
      <c r="K12" s="109"/>
      <c r="L12" s="109"/>
      <c r="M12" s="109"/>
      <c r="N12" s="109"/>
      <c r="O12" s="109"/>
      <c r="P12" s="109"/>
      <c r="Q12" s="109">
        <v>1000000</v>
      </c>
      <c r="R12" s="109"/>
      <c r="S12" s="114"/>
      <c r="T12" s="114"/>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row>
    <row r="13" spans="1:79" s="116" customFormat="1" ht="15" customHeight="1" x14ac:dyDescent="0.3">
      <c r="A13" s="98" t="s">
        <v>15</v>
      </c>
      <c r="B13" s="201" t="s">
        <v>0</v>
      </c>
      <c r="C13" s="200" t="s">
        <v>2</v>
      </c>
      <c r="D13" s="109"/>
      <c r="E13" s="109"/>
      <c r="F13" s="109"/>
      <c r="G13" s="109"/>
      <c r="H13" s="109"/>
      <c r="I13" s="109"/>
      <c r="J13" s="109"/>
      <c r="K13" s="109"/>
      <c r="L13" s="109"/>
      <c r="M13" s="109"/>
      <c r="N13" s="109"/>
      <c r="O13" s="109"/>
      <c r="P13" s="109"/>
      <c r="Q13" s="109"/>
      <c r="R13" s="109"/>
      <c r="S13" s="114"/>
      <c r="T13" s="114"/>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row>
    <row r="14" spans="1:79" s="116" customFormat="1" ht="15" customHeight="1" x14ac:dyDescent="0.3">
      <c r="A14" s="98" t="s">
        <v>16</v>
      </c>
      <c r="B14" s="67" t="s">
        <v>0</v>
      </c>
      <c r="C14" s="66" t="s">
        <v>2</v>
      </c>
      <c r="D14" s="109"/>
      <c r="E14" s="109"/>
      <c r="F14" s="109"/>
      <c r="G14" s="109"/>
      <c r="H14" s="109"/>
      <c r="I14" s="109"/>
      <c r="J14" s="109"/>
      <c r="K14" s="109"/>
      <c r="L14" s="109"/>
      <c r="M14" s="109"/>
      <c r="N14" s="109"/>
      <c r="O14" s="109"/>
      <c r="P14" s="109"/>
      <c r="Q14" s="109"/>
      <c r="R14" s="109"/>
      <c r="S14" s="114"/>
      <c r="T14" s="114"/>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row>
    <row r="15" spans="1:79" s="116" customFormat="1" ht="15" customHeight="1" x14ac:dyDescent="0.3">
      <c r="A15" s="339" t="s">
        <v>145</v>
      </c>
      <c r="B15" s="340"/>
      <c r="C15" s="66" t="s">
        <v>2</v>
      </c>
      <c r="D15" s="109"/>
      <c r="E15" s="109"/>
      <c r="F15" s="109"/>
      <c r="G15" s="109"/>
      <c r="H15" s="109"/>
      <c r="I15" s="109"/>
      <c r="J15" s="109"/>
      <c r="K15" s="109"/>
      <c r="L15" s="109"/>
      <c r="M15" s="109"/>
      <c r="N15" s="109"/>
      <c r="O15" s="109"/>
      <c r="P15" s="109"/>
      <c r="Q15" s="109"/>
      <c r="R15" s="109"/>
      <c r="S15" s="114"/>
      <c r="T15" s="114"/>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row>
    <row r="16" spans="1:79" s="116" customFormat="1" ht="15" customHeight="1" x14ac:dyDescent="0.3">
      <c r="A16" s="339" t="s">
        <v>145</v>
      </c>
      <c r="B16" s="340"/>
      <c r="C16" s="66" t="s">
        <v>2</v>
      </c>
      <c r="D16" s="109"/>
      <c r="E16" s="109"/>
      <c r="F16" s="109"/>
      <c r="G16" s="109"/>
      <c r="H16" s="109"/>
      <c r="I16" s="109"/>
      <c r="J16" s="109"/>
      <c r="K16" s="109"/>
      <c r="L16" s="109"/>
      <c r="M16" s="109"/>
      <c r="N16" s="109"/>
      <c r="O16" s="109"/>
      <c r="P16" s="109"/>
      <c r="Q16" s="109"/>
      <c r="R16" s="109"/>
      <c r="S16" s="114"/>
      <c r="T16" s="114"/>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row>
    <row r="17" spans="1:79" s="116" customFormat="1" ht="15" customHeight="1" x14ac:dyDescent="0.3">
      <c r="A17" s="339" t="s">
        <v>145</v>
      </c>
      <c r="B17" s="340"/>
      <c r="C17" s="66" t="s">
        <v>2</v>
      </c>
      <c r="D17" s="109"/>
      <c r="E17" s="109"/>
      <c r="F17" s="109"/>
      <c r="G17" s="109"/>
      <c r="H17" s="109"/>
      <c r="I17" s="109"/>
      <c r="J17" s="109"/>
      <c r="K17" s="109"/>
      <c r="L17" s="109"/>
      <c r="M17" s="109"/>
      <c r="N17" s="109"/>
      <c r="O17" s="109"/>
      <c r="P17" s="109"/>
      <c r="Q17" s="109"/>
      <c r="R17" s="109"/>
      <c r="S17" s="114"/>
      <c r="T17" s="114"/>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row>
    <row r="18" spans="1:79" s="116" customFormat="1" ht="15" customHeight="1" x14ac:dyDescent="0.3">
      <c r="A18" s="339" t="s">
        <v>145</v>
      </c>
      <c r="B18" s="340"/>
      <c r="C18" s="66" t="s">
        <v>2</v>
      </c>
      <c r="D18" s="109"/>
      <c r="E18" s="109"/>
      <c r="F18" s="109"/>
      <c r="G18" s="109"/>
      <c r="H18" s="109"/>
      <c r="I18" s="109"/>
      <c r="J18" s="109"/>
      <c r="K18" s="109"/>
      <c r="L18" s="109"/>
      <c r="M18" s="109"/>
      <c r="N18" s="109"/>
      <c r="O18" s="109"/>
      <c r="P18" s="109"/>
      <c r="Q18" s="109"/>
      <c r="R18" s="109"/>
      <c r="S18" s="114"/>
      <c r="T18" s="114"/>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row>
    <row r="19" spans="1:79" s="116" customFormat="1" ht="15" customHeight="1" x14ac:dyDescent="0.3">
      <c r="A19" s="339" t="s">
        <v>145</v>
      </c>
      <c r="B19" s="340"/>
      <c r="C19" s="66" t="s">
        <v>2</v>
      </c>
      <c r="D19" s="109"/>
      <c r="E19" s="109"/>
      <c r="F19" s="109"/>
      <c r="G19" s="109"/>
      <c r="H19" s="109"/>
      <c r="I19" s="109"/>
      <c r="J19" s="109"/>
      <c r="K19" s="109"/>
      <c r="L19" s="109"/>
      <c r="M19" s="109"/>
      <c r="N19" s="109"/>
      <c r="O19" s="109"/>
      <c r="P19" s="109"/>
      <c r="Q19" s="109"/>
      <c r="R19" s="109"/>
      <c r="S19" s="114"/>
      <c r="T19" s="114"/>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row>
    <row r="20" spans="1:79" s="70" customFormat="1" ht="15" customHeight="1" x14ac:dyDescent="0.3">
      <c r="A20" s="343" t="s">
        <v>7</v>
      </c>
      <c r="B20" s="344"/>
      <c r="C20" s="65" t="s">
        <v>2</v>
      </c>
      <c r="D20" s="69">
        <f t="shared" ref="D20:R20" si="5">D5+D6+D7+D8+D9+D10+D11+D12+D13+D14+D15+D16+D17+D18+D19</f>
        <v>0</v>
      </c>
      <c r="E20" s="69">
        <f t="shared" si="5"/>
        <v>100000</v>
      </c>
      <c r="F20" s="189">
        <f t="shared" si="5"/>
        <v>200000</v>
      </c>
      <c r="G20" s="189">
        <f t="shared" si="5"/>
        <v>300000</v>
      </c>
      <c r="H20" s="189">
        <f t="shared" si="5"/>
        <v>350000</v>
      </c>
      <c r="I20" s="189">
        <f t="shared" si="5"/>
        <v>350000</v>
      </c>
      <c r="J20" s="189">
        <f t="shared" si="5"/>
        <v>350000</v>
      </c>
      <c r="K20" s="189">
        <f t="shared" si="5"/>
        <v>350000</v>
      </c>
      <c r="L20" s="189">
        <f t="shared" si="5"/>
        <v>350000</v>
      </c>
      <c r="M20" s="189">
        <f t="shared" si="5"/>
        <v>350000</v>
      </c>
      <c r="N20" s="189">
        <f t="shared" si="5"/>
        <v>350000</v>
      </c>
      <c r="O20" s="189">
        <f t="shared" si="5"/>
        <v>350000</v>
      </c>
      <c r="P20" s="189">
        <f t="shared" si="5"/>
        <v>350000</v>
      </c>
      <c r="Q20" s="189">
        <f t="shared" si="5"/>
        <v>1350000</v>
      </c>
      <c r="R20" s="189">
        <f t="shared" si="5"/>
        <v>350000</v>
      </c>
      <c r="S20" s="84"/>
      <c r="T20" s="84"/>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row>
    <row r="21" spans="1:79" s="73" customFormat="1" ht="3" customHeight="1" x14ac:dyDescent="0.3">
      <c r="A21" s="22"/>
      <c r="B21" s="53"/>
      <c r="C21" s="54"/>
      <c r="D21" s="54"/>
      <c r="E21" s="190"/>
      <c r="F21" s="190"/>
      <c r="G21" s="190"/>
      <c r="H21" s="190"/>
      <c r="I21" s="190"/>
      <c r="J21" s="190"/>
      <c r="K21" s="190"/>
      <c r="L21" s="190"/>
      <c r="M21" s="190"/>
      <c r="N21" s="190"/>
      <c r="O21" s="190"/>
      <c r="P21" s="190"/>
      <c r="Q21" s="190"/>
      <c r="R21" s="191"/>
      <c r="S21" s="45"/>
      <c r="T21" s="4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row>
    <row r="22" spans="1:79" s="48" customFormat="1" ht="15" customHeight="1" x14ac:dyDescent="0.3">
      <c r="A22" s="99" t="s">
        <v>17</v>
      </c>
      <c r="B22" s="71"/>
      <c r="C22" s="72"/>
      <c r="D22" s="72"/>
      <c r="E22" s="186"/>
      <c r="F22" s="186"/>
      <c r="G22" s="186"/>
      <c r="H22" s="186"/>
      <c r="I22" s="186"/>
      <c r="J22" s="186"/>
      <c r="K22" s="186"/>
      <c r="L22" s="186"/>
      <c r="M22" s="186"/>
      <c r="N22" s="186"/>
      <c r="O22" s="186"/>
      <c r="P22" s="186"/>
      <c r="Q22" s="186"/>
      <c r="R22" s="192"/>
      <c r="S22" s="45"/>
      <c r="T22" s="4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row>
    <row r="23" spans="1:79" ht="15" customHeight="1" x14ac:dyDescent="0.3">
      <c r="A23" s="328" t="s">
        <v>18</v>
      </c>
      <c r="B23" s="108" t="s">
        <v>144</v>
      </c>
      <c r="C23" s="66" t="s">
        <v>2</v>
      </c>
      <c r="D23" s="109">
        <v>18000</v>
      </c>
      <c r="E23" s="109">
        <v>18000</v>
      </c>
      <c r="F23" s="109">
        <v>18000</v>
      </c>
      <c r="G23" s="109">
        <v>18000</v>
      </c>
      <c r="H23" s="109">
        <v>18000</v>
      </c>
      <c r="I23" s="109">
        <v>18000</v>
      </c>
      <c r="J23" s="109">
        <v>18000</v>
      </c>
      <c r="K23" s="109">
        <v>18000</v>
      </c>
      <c r="L23" s="109">
        <v>18000</v>
      </c>
      <c r="M23" s="109">
        <v>18000</v>
      </c>
      <c r="N23" s="109">
        <v>18000</v>
      </c>
      <c r="O23" s="109">
        <v>18000</v>
      </c>
      <c r="P23" s="109">
        <v>18000</v>
      </c>
      <c r="Q23" s="109">
        <v>18000</v>
      </c>
      <c r="R23" s="109">
        <v>18000</v>
      </c>
      <c r="S23" s="46"/>
      <c r="T23" s="46"/>
      <c r="U23" s="74"/>
    </row>
    <row r="24" spans="1:79" ht="15" customHeight="1" x14ac:dyDescent="0.3">
      <c r="A24" s="328"/>
      <c r="B24" s="108" t="s">
        <v>19</v>
      </c>
      <c r="C24" s="66" t="s">
        <v>2</v>
      </c>
      <c r="D24" s="109">
        <v>18000</v>
      </c>
      <c r="E24" s="109">
        <v>18000</v>
      </c>
      <c r="F24" s="109">
        <v>18000</v>
      </c>
      <c r="G24" s="109">
        <v>18000</v>
      </c>
      <c r="H24" s="109">
        <v>18000</v>
      </c>
      <c r="I24" s="109">
        <v>18000</v>
      </c>
      <c r="J24" s="109">
        <v>18000</v>
      </c>
      <c r="K24" s="109">
        <v>18000</v>
      </c>
      <c r="L24" s="109">
        <v>18000</v>
      </c>
      <c r="M24" s="109">
        <v>18000</v>
      </c>
      <c r="N24" s="109">
        <v>18000</v>
      </c>
      <c r="O24" s="109">
        <v>18000</v>
      </c>
      <c r="P24" s="109">
        <v>18000</v>
      </c>
      <c r="Q24" s="109">
        <v>18000</v>
      </c>
      <c r="R24" s="109">
        <v>18000</v>
      </c>
      <c r="S24" s="46"/>
      <c r="T24" s="46"/>
      <c r="U24" s="74"/>
    </row>
    <row r="25" spans="1:79" ht="15" customHeight="1" x14ac:dyDescent="0.3">
      <c r="A25" s="328"/>
      <c r="B25" s="108" t="s">
        <v>20</v>
      </c>
      <c r="C25" s="66" t="s">
        <v>2</v>
      </c>
      <c r="D25" s="109"/>
      <c r="E25" s="109">
        <v>18000</v>
      </c>
      <c r="F25" s="109">
        <v>18000</v>
      </c>
      <c r="G25" s="109">
        <v>18000</v>
      </c>
      <c r="H25" s="109">
        <v>18000</v>
      </c>
      <c r="I25" s="109">
        <v>18000</v>
      </c>
      <c r="J25" s="109">
        <v>18000</v>
      </c>
      <c r="K25" s="109">
        <v>18000</v>
      </c>
      <c r="L25" s="109">
        <v>18000</v>
      </c>
      <c r="M25" s="109">
        <v>18000</v>
      </c>
      <c r="N25" s="109">
        <v>18000</v>
      </c>
      <c r="O25" s="109">
        <v>18000</v>
      </c>
      <c r="P25" s="109">
        <v>18000</v>
      </c>
      <c r="Q25" s="109">
        <v>18000</v>
      </c>
      <c r="R25" s="109">
        <v>18000</v>
      </c>
      <c r="S25" s="46"/>
      <c r="T25" s="46"/>
      <c r="U25" s="74"/>
    </row>
    <row r="26" spans="1:79" ht="15" customHeight="1" x14ac:dyDescent="0.3">
      <c r="A26" s="328"/>
      <c r="B26" s="108" t="s">
        <v>21</v>
      </c>
      <c r="C26" s="200" t="s">
        <v>2</v>
      </c>
      <c r="D26" s="109"/>
      <c r="E26" s="109"/>
      <c r="F26" s="109">
        <v>18000</v>
      </c>
      <c r="G26" s="109">
        <v>18000</v>
      </c>
      <c r="H26" s="109">
        <v>18000</v>
      </c>
      <c r="I26" s="109">
        <v>18000</v>
      </c>
      <c r="J26" s="109">
        <v>18000</v>
      </c>
      <c r="K26" s="109">
        <v>18000</v>
      </c>
      <c r="L26" s="109">
        <v>18000</v>
      </c>
      <c r="M26" s="109">
        <v>18000</v>
      </c>
      <c r="N26" s="109">
        <v>18000</v>
      </c>
      <c r="O26" s="109">
        <v>18000</v>
      </c>
      <c r="P26" s="109">
        <v>18000</v>
      </c>
      <c r="Q26" s="109">
        <v>18000</v>
      </c>
      <c r="R26" s="109">
        <v>18000</v>
      </c>
      <c r="S26" s="46"/>
      <c r="T26" s="46"/>
      <c r="U26" s="74"/>
    </row>
    <row r="27" spans="1:79" ht="15" customHeight="1" x14ac:dyDescent="0.3">
      <c r="A27" s="328"/>
      <c r="B27" s="108" t="s">
        <v>22</v>
      </c>
      <c r="C27" s="200" t="s">
        <v>2</v>
      </c>
      <c r="D27" s="109"/>
      <c r="E27" s="109"/>
      <c r="F27" s="109"/>
      <c r="G27" s="109"/>
      <c r="H27" s="109"/>
      <c r="I27" s="109"/>
      <c r="J27" s="109"/>
      <c r="K27" s="109"/>
      <c r="L27" s="109"/>
      <c r="M27" s="109">
        <v>18000</v>
      </c>
      <c r="N27" s="109">
        <v>18000</v>
      </c>
      <c r="O27" s="109">
        <v>18000</v>
      </c>
      <c r="P27" s="109">
        <v>18000</v>
      </c>
      <c r="Q27" s="109">
        <v>18000</v>
      </c>
      <c r="R27" s="109">
        <v>18000</v>
      </c>
      <c r="S27" s="46"/>
      <c r="T27" s="46"/>
      <c r="U27" s="74"/>
    </row>
    <row r="28" spans="1:79" ht="15" customHeight="1" x14ac:dyDescent="0.3">
      <c r="A28" s="328"/>
      <c r="B28" s="108" t="s">
        <v>23</v>
      </c>
      <c r="C28" s="200" t="s">
        <v>2</v>
      </c>
      <c r="D28" s="109"/>
      <c r="E28" s="109"/>
      <c r="F28" s="109"/>
      <c r="G28" s="109"/>
      <c r="H28" s="109"/>
      <c r="I28" s="109"/>
      <c r="J28" s="109"/>
      <c r="K28" s="109"/>
      <c r="L28" s="109"/>
      <c r="M28" s="109"/>
      <c r="N28" s="109"/>
      <c r="O28" s="109"/>
      <c r="P28" s="109"/>
      <c r="Q28" s="109"/>
      <c r="R28" s="109"/>
      <c r="S28" s="46"/>
      <c r="T28" s="46"/>
      <c r="U28" s="74"/>
    </row>
    <row r="29" spans="1:79" ht="15" customHeight="1" x14ac:dyDescent="0.3">
      <c r="A29" s="328"/>
      <c r="B29" s="108" t="s">
        <v>24</v>
      </c>
      <c r="C29" s="200" t="s">
        <v>2</v>
      </c>
      <c r="D29" s="109"/>
      <c r="E29" s="109"/>
      <c r="F29" s="109"/>
      <c r="G29" s="109"/>
      <c r="H29" s="109"/>
      <c r="I29" s="109"/>
      <c r="J29" s="109"/>
      <c r="K29" s="109"/>
      <c r="L29" s="109"/>
      <c r="M29" s="109"/>
      <c r="N29" s="109"/>
      <c r="O29" s="109"/>
      <c r="P29" s="109"/>
      <c r="Q29" s="109"/>
      <c r="R29" s="109"/>
      <c r="S29" s="46"/>
      <c r="T29" s="46"/>
      <c r="U29" s="74"/>
    </row>
    <row r="30" spans="1:79" ht="15" customHeight="1" x14ac:dyDescent="0.3">
      <c r="A30" s="328"/>
      <c r="B30" s="108" t="s">
        <v>25</v>
      </c>
      <c r="C30" s="200" t="s">
        <v>2</v>
      </c>
      <c r="D30" s="109"/>
      <c r="E30" s="109"/>
      <c r="F30" s="109"/>
      <c r="G30" s="109"/>
      <c r="H30" s="109"/>
      <c r="I30" s="109"/>
      <c r="J30" s="109"/>
      <c r="K30" s="109"/>
      <c r="L30" s="109"/>
      <c r="M30" s="109"/>
      <c r="N30" s="109"/>
      <c r="O30" s="109"/>
      <c r="P30" s="109"/>
      <c r="Q30" s="109"/>
      <c r="R30" s="109"/>
      <c r="S30" s="46"/>
      <c r="T30" s="46"/>
      <c r="U30" s="74"/>
    </row>
    <row r="31" spans="1:79" ht="15" customHeight="1" x14ac:dyDescent="0.3">
      <c r="A31" s="328"/>
      <c r="B31" s="108" t="s">
        <v>26</v>
      </c>
      <c r="C31" s="200" t="s">
        <v>2</v>
      </c>
      <c r="D31" s="109"/>
      <c r="E31" s="109"/>
      <c r="F31" s="109"/>
      <c r="G31" s="109"/>
      <c r="H31" s="109"/>
      <c r="I31" s="109"/>
      <c r="J31" s="109"/>
      <c r="K31" s="109"/>
      <c r="L31" s="109"/>
      <c r="M31" s="109"/>
      <c r="N31" s="109"/>
      <c r="O31" s="109"/>
      <c r="P31" s="109"/>
      <c r="Q31" s="109"/>
      <c r="R31" s="109"/>
      <c r="S31" s="46"/>
      <c r="T31" s="46"/>
      <c r="U31" s="74"/>
    </row>
    <row r="32" spans="1:79" ht="15" customHeight="1" x14ac:dyDescent="0.3">
      <c r="A32" s="328"/>
      <c r="B32" s="108" t="s">
        <v>27</v>
      </c>
      <c r="C32" s="200" t="s">
        <v>2</v>
      </c>
      <c r="D32" s="109"/>
      <c r="E32" s="109"/>
      <c r="F32" s="109"/>
      <c r="G32" s="109"/>
      <c r="H32" s="109"/>
      <c r="I32" s="109"/>
      <c r="J32" s="109"/>
      <c r="K32" s="109"/>
      <c r="L32" s="109"/>
      <c r="M32" s="109"/>
      <c r="N32" s="109"/>
      <c r="O32" s="109"/>
      <c r="P32" s="109"/>
      <c r="Q32" s="109"/>
      <c r="R32" s="109"/>
      <c r="S32" s="46"/>
      <c r="T32" s="46"/>
      <c r="U32" s="74"/>
    </row>
    <row r="33" spans="1:79" ht="15" customHeight="1" x14ac:dyDescent="0.3">
      <c r="A33" s="328"/>
      <c r="B33" s="108" t="s">
        <v>64</v>
      </c>
      <c r="C33" s="200" t="s">
        <v>2</v>
      </c>
      <c r="D33" s="109"/>
      <c r="E33" s="109"/>
      <c r="F33" s="109"/>
      <c r="G33" s="109"/>
      <c r="H33" s="109"/>
      <c r="I33" s="109"/>
      <c r="J33" s="109"/>
      <c r="K33" s="109"/>
      <c r="L33" s="109"/>
      <c r="M33" s="109"/>
      <c r="N33" s="109"/>
      <c r="O33" s="109"/>
      <c r="P33" s="109"/>
      <c r="Q33" s="109"/>
      <c r="R33" s="109"/>
      <c r="S33" s="46"/>
      <c r="T33" s="46"/>
      <c r="U33" s="74"/>
    </row>
    <row r="34" spans="1:79" ht="15" customHeight="1" x14ac:dyDescent="0.3">
      <c r="A34" s="328"/>
      <c r="B34" s="108" t="s">
        <v>65</v>
      </c>
      <c r="C34" s="200" t="s">
        <v>2</v>
      </c>
      <c r="D34" s="109"/>
      <c r="E34" s="109"/>
      <c r="F34" s="109"/>
      <c r="G34" s="109"/>
      <c r="H34" s="109"/>
      <c r="I34" s="109"/>
      <c r="J34" s="109"/>
      <c r="K34" s="109"/>
      <c r="L34" s="109"/>
      <c r="M34" s="109"/>
      <c r="N34" s="109"/>
      <c r="O34" s="109"/>
      <c r="P34" s="109"/>
      <c r="Q34" s="109"/>
      <c r="R34" s="109"/>
      <c r="S34" s="46"/>
      <c r="T34" s="46"/>
      <c r="U34" s="74"/>
    </row>
    <row r="35" spans="1:79" ht="15" customHeight="1" x14ac:dyDescent="0.3">
      <c r="A35" s="328"/>
      <c r="B35" s="108" t="s">
        <v>66</v>
      </c>
      <c r="C35" s="200" t="s">
        <v>2</v>
      </c>
      <c r="D35" s="109"/>
      <c r="E35" s="109"/>
      <c r="F35" s="109"/>
      <c r="G35" s="109"/>
      <c r="H35" s="109"/>
      <c r="I35" s="109"/>
      <c r="J35" s="109"/>
      <c r="K35" s="109"/>
      <c r="L35" s="109"/>
      <c r="M35" s="109"/>
      <c r="N35" s="109"/>
      <c r="O35" s="109"/>
      <c r="P35" s="109"/>
      <c r="Q35" s="109"/>
      <c r="R35" s="109"/>
      <c r="S35" s="46"/>
      <c r="T35" s="46"/>
      <c r="U35" s="74"/>
    </row>
    <row r="36" spans="1:79" ht="15" customHeight="1" x14ac:dyDescent="0.3">
      <c r="A36" s="328"/>
      <c r="B36" s="108" t="s">
        <v>67</v>
      </c>
      <c r="C36" s="200" t="s">
        <v>2</v>
      </c>
      <c r="D36" s="109"/>
      <c r="E36" s="109"/>
      <c r="F36" s="109"/>
      <c r="G36" s="109"/>
      <c r="H36" s="109"/>
      <c r="I36" s="109"/>
      <c r="J36" s="109"/>
      <c r="K36" s="109"/>
      <c r="L36" s="109"/>
      <c r="M36" s="109"/>
      <c r="N36" s="109"/>
      <c r="O36" s="109"/>
      <c r="P36" s="109"/>
      <c r="Q36" s="109"/>
      <c r="R36" s="109"/>
      <c r="S36" s="46"/>
      <c r="T36" s="46"/>
      <c r="U36" s="74"/>
    </row>
    <row r="37" spans="1:79" ht="15" customHeight="1" x14ac:dyDescent="0.3">
      <c r="A37" s="328"/>
      <c r="B37" s="108" t="s">
        <v>68</v>
      </c>
      <c r="C37" s="200" t="s">
        <v>2</v>
      </c>
      <c r="D37" s="109"/>
      <c r="E37" s="109"/>
      <c r="F37" s="109"/>
      <c r="G37" s="109"/>
      <c r="H37" s="109"/>
      <c r="I37" s="109"/>
      <c r="J37" s="109"/>
      <c r="K37" s="109"/>
      <c r="L37" s="109"/>
      <c r="M37" s="109"/>
      <c r="N37" s="109"/>
      <c r="O37" s="109"/>
      <c r="P37" s="109"/>
      <c r="Q37" s="109"/>
      <c r="R37" s="109"/>
      <c r="S37" s="46"/>
      <c r="T37" s="46"/>
      <c r="U37" s="74"/>
    </row>
    <row r="38" spans="1:79" ht="15" customHeight="1" x14ac:dyDescent="0.3">
      <c r="A38" s="328"/>
      <c r="B38" s="108" t="s">
        <v>69</v>
      </c>
      <c r="C38" s="200" t="s">
        <v>2</v>
      </c>
      <c r="D38" s="109"/>
      <c r="E38" s="109"/>
      <c r="F38" s="109"/>
      <c r="G38" s="109"/>
      <c r="H38" s="109"/>
      <c r="I38" s="109"/>
      <c r="J38" s="109"/>
      <c r="K38" s="109"/>
      <c r="L38" s="109"/>
      <c r="M38" s="109"/>
      <c r="N38" s="109"/>
      <c r="O38" s="109"/>
      <c r="P38" s="109"/>
      <c r="Q38" s="109"/>
      <c r="R38" s="109"/>
      <c r="S38" s="46"/>
      <c r="T38" s="46"/>
      <c r="U38" s="74"/>
    </row>
    <row r="39" spans="1:79" ht="15" customHeight="1" x14ac:dyDescent="0.3">
      <c r="A39" s="328"/>
      <c r="B39" s="108" t="s">
        <v>70</v>
      </c>
      <c r="C39" s="200" t="s">
        <v>2</v>
      </c>
      <c r="D39" s="109"/>
      <c r="E39" s="109"/>
      <c r="F39" s="109"/>
      <c r="G39" s="109"/>
      <c r="H39" s="109"/>
      <c r="I39" s="109"/>
      <c r="J39" s="109"/>
      <c r="K39" s="109"/>
      <c r="L39" s="109"/>
      <c r="M39" s="109"/>
      <c r="N39" s="109"/>
      <c r="O39" s="109"/>
      <c r="P39" s="109"/>
      <c r="Q39" s="109"/>
      <c r="R39" s="109"/>
      <c r="S39" s="46"/>
      <c r="T39" s="46"/>
      <c r="U39" s="74"/>
    </row>
    <row r="40" spans="1:79" ht="15" customHeight="1" x14ac:dyDescent="0.3">
      <c r="A40" s="328"/>
      <c r="B40" s="108" t="s">
        <v>71</v>
      </c>
      <c r="C40" s="200" t="s">
        <v>2</v>
      </c>
      <c r="D40" s="109"/>
      <c r="E40" s="109"/>
      <c r="F40" s="109"/>
      <c r="G40" s="109"/>
      <c r="H40" s="109"/>
      <c r="I40" s="109"/>
      <c r="J40" s="109"/>
      <c r="K40" s="109"/>
      <c r="L40" s="109"/>
      <c r="M40" s="109"/>
      <c r="N40" s="109"/>
      <c r="O40" s="109"/>
      <c r="P40" s="109"/>
      <c r="Q40" s="109"/>
      <c r="R40" s="109"/>
      <c r="S40" s="46"/>
      <c r="T40" s="46"/>
      <c r="U40" s="74"/>
    </row>
    <row r="41" spans="1:79" ht="15" customHeight="1" x14ac:dyDescent="0.3">
      <c r="A41" s="328"/>
      <c r="B41" s="108" t="s">
        <v>72</v>
      </c>
      <c r="C41" s="200" t="s">
        <v>2</v>
      </c>
      <c r="D41" s="109"/>
      <c r="E41" s="109"/>
      <c r="F41" s="109"/>
      <c r="G41" s="109"/>
      <c r="H41" s="109"/>
      <c r="I41" s="109"/>
      <c r="J41" s="109"/>
      <c r="K41" s="109"/>
      <c r="L41" s="109"/>
      <c r="M41" s="109"/>
      <c r="N41" s="109"/>
      <c r="O41" s="109"/>
      <c r="P41" s="109"/>
      <c r="Q41" s="109"/>
      <c r="R41" s="109"/>
      <c r="S41" s="46"/>
      <c r="T41" s="46"/>
      <c r="U41" s="74"/>
    </row>
    <row r="42" spans="1:79" ht="15" customHeight="1" x14ac:dyDescent="0.3">
      <c r="A42" s="328"/>
      <c r="B42" s="108" t="s">
        <v>73</v>
      </c>
      <c r="C42" s="66" t="s">
        <v>2</v>
      </c>
      <c r="D42" s="109"/>
      <c r="E42" s="109"/>
      <c r="F42" s="109"/>
      <c r="G42" s="109"/>
      <c r="H42" s="109"/>
      <c r="I42" s="109"/>
      <c r="J42" s="109"/>
      <c r="K42" s="109"/>
      <c r="L42" s="109"/>
      <c r="M42" s="109"/>
      <c r="N42" s="109"/>
      <c r="O42" s="109"/>
      <c r="P42" s="109"/>
      <c r="Q42" s="109"/>
      <c r="R42" s="109"/>
      <c r="S42" s="46"/>
      <c r="T42" s="46"/>
      <c r="U42" s="74"/>
    </row>
    <row r="43" spans="1:79" ht="15" customHeight="1" x14ac:dyDescent="0.3">
      <c r="A43" s="328"/>
      <c r="B43" s="67" t="s">
        <v>29</v>
      </c>
      <c r="C43" s="66" t="s">
        <v>2</v>
      </c>
      <c r="D43" s="255">
        <f t="shared" ref="D43:R43" si="6">SUM(D23:D42)</f>
        <v>36000</v>
      </c>
      <c r="E43" s="255">
        <f t="shared" si="6"/>
        <v>54000</v>
      </c>
      <c r="F43" s="110">
        <f t="shared" si="6"/>
        <v>72000</v>
      </c>
      <c r="G43" s="110">
        <f t="shared" ref="G43:L43" si="7">SUM(G23:G42)</f>
        <v>72000</v>
      </c>
      <c r="H43" s="110">
        <f t="shared" si="7"/>
        <v>72000</v>
      </c>
      <c r="I43" s="110">
        <f t="shared" si="7"/>
        <v>72000</v>
      </c>
      <c r="J43" s="110">
        <f t="shared" si="7"/>
        <v>72000</v>
      </c>
      <c r="K43" s="110">
        <f t="shared" si="7"/>
        <v>72000</v>
      </c>
      <c r="L43" s="110">
        <f t="shared" si="7"/>
        <v>72000</v>
      </c>
      <c r="M43" s="110">
        <f t="shared" si="6"/>
        <v>90000</v>
      </c>
      <c r="N43" s="110">
        <f t="shared" si="6"/>
        <v>90000</v>
      </c>
      <c r="O43" s="110">
        <f t="shared" si="6"/>
        <v>90000</v>
      </c>
      <c r="P43" s="110">
        <f t="shared" si="6"/>
        <v>90000</v>
      </c>
      <c r="Q43" s="110">
        <f t="shared" si="6"/>
        <v>90000</v>
      </c>
      <c r="R43" s="110">
        <f t="shared" si="6"/>
        <v>90000</v>
      </c>
      <c r="S43" s="46"/>
      <c r="T43" s="46"/>
      <c r="U43" s="74"/>
    </row>
    <row r="44" spans="1:79" ht="15" customHeight="1" x14ac:dyDescent="0.3">
      <c r="A44" s="328"/>
      <c r="B44" s="67" t="s">
        <v>28</v>
      </c>
      <c r="C44" s="66" t="s">
        <v>2</v>
      </c>
      <c r="D44" s="255">
        <f>D43*Maksumäärad!B5</f>
        <v>12168</v>
      </c>
      <c r="E44" s="255">
        <f>E43*Maksumäärad!C5</f>
        <v>18252</v>
      </c>
      <c r="F44" s="110">
        <f>F43*Maksumäärad!D5</f>
        <v>24336</v>
      </c>
      <c r="G44" s="110">
        <f>G43*Maksumäärad!E5</f>
        <v>24336</v>
      </c>
      <c r="H44" s="110">
        <f>H43*Maksumäärad!F5</f>
        <v>24336</v>
      </c>
      <c r="I44" s="110">
        <f>I43*Maksumäärad!G5</f>
        <v>24336</v>
      </c>
      <c r="J44" s="110">
        <f>J43*Maksumäärad!H5</f>
        <v>24336</v>
      </c>
      <c r="K44" s="110">
        <f>K43*Maksumäärad!I5</f>
        <v>24336</v>
      </c>
      <c r="L44" s="110">
        <f>L43*Maksumäärad!J5</f>
        <v>24336</v>
      </c>
      <c r="M44" s="110">
        <f>M43*Maksumäärad!E5</f>
        <v>30420.000000000004</v>
      </c>
      <c r="N44" s="110">
        <f>N43*Maksumäärad!L5</f>
        <v>30420.000000000004</v>
      </c>
      <c r="O44" s="110">
        <f>O43*Maksumäärad!M5</f>
        <v>30420.000000000004</v>
      </c>
      <c r="P44" s="110">
        <f>P43*Maksumäärad!N5</f>
        <v>30420.000000000004</v>
      </c>
      <c r="Q44" s="110">
        <f>Q43*Maksumäärad!O5</f>
        <v>30420.000000000004</v>
      </c>
      <c r="R44" s="110">
        <f>R43*Maksumäärad!P5</f>
        <v>30420.000000000004</v>
      </c>
      <c r="S44" s="46"/>
      <c r="T44" s="46"/>
      <c r="U44" s="74"/>
    </row>
    <row r="45" spans="1:79" s="70" customFormat="1" ht="15" customHeight="1" x14ac:dyDescent="0.3">
      <c r="A45" s="329" t="s">
        <v>30</v>
      </c>
      <c r="B45" s="330"/>
      <c r="C45" s="65" t="s">
        <v>2</v>
      </c>
      <c r="D45" s="69">
        <f t="shared" ref="D45:E45" si="8">SUM(D43:D44)</f>
        <v>48168</v>
      </c>
      <c r="E45" s="69">
        <f t="shared" si="8"/>
        <v>72252</v>
      </c>
      <c r="F45" s="189">
        <f t="shared" ref="F45:M45" si="9">SUM(F43:F44)</f>
        <v>96336</v>
      </c>
      <c r="G45" s="189">
        <f t="shared" ref="G45:L45" si="10">SUM(G43:G44)</f>
        <v>96336</v>
      </c>
      <c r="H45" s="189">
        <f t="shared" si="10"/>
        <v>96336</v>
      </c>
      <c r="I45" s="189">
        <f t="shared" si="10"/>
        <v>96336</v>
      </c>
      <c r="J45" s="189">
        <f t="shared" si="10"/>
        <v>96336</v>
      </c>
      <c r="K45" s="189">
        <f t="shared" si="10"/>
        <v>96336</v>
      </c>
      <c r="L45" s="189">
        <f t="shared" si="10"/>
        <v>96336</v>
      </c>
      <c r="M45" s="189">
        <f t="shared" si="9"/>
        <v>120420</v>
      </c>
      <c r="N45" s="189">
        <f t="shared" ref="N45" si="11">SUM(N43:N44)</f>
        <v>120420</v>
      </c>
      <c r="O45" s="189">
        <f t="shared" ref="O45:R45" si="12">SUM(O43:O44)</f>
        <v>120420</v>
      </c>
      <c r="P45" s="189">
        <f t="shared" si="12"/>
        <v>120420</v>
      </c>
      <c r="Q45" s="189">
        <f t="shared" si="12"/>
        <v>120420</v>
      </c>
      <c r="R45" s="189">
        <f t="shared" si="12"/>
        <v>120420</v>
      </c>
      <c r="S45" s="86"/>
      <c r="T45" s="86"/>
      <c r="U45" s="87"/>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row>
    <row r="46" spans="1:79" s="75" customFormat="1" ht="3" customHeight="1" x14ac:dyDescent="0.3">
      <c r="A46" s="22"/>
      <c r="B46" s="53"/>
      <c r="C46" s="54"/>
      <c r="D46" s="23"/>
      <c r="E46" s="193"/>
      <c r="F46" s="193"/>
      <c r="G46" s="193"/>
      <c r="H46" s="193"/>
      <c r="I46" s="193"/>
      <c r="J46" s="193"/>
      <c r="K46" s="193"/>
      <c r="L46" s="193"/>
      <c r="M46" s="193"/>
      <c r="N46" s="193"/>
      <c r="O46" s="193"/>
      <c r="P46" s="193"/>
      <c r="Q46" s="193"/>
      <c r="R46" s="194"/>
      <c r="S46" s="46"/>
      <c r="T46" s="46"/>
      <c r="U46" s="74"/>
    </row>
    <row r="47" spans="1:79" ht="15" customHeight="1" x14ac:dyDescent="0.3">
      <c r="A47" s="328" t="s">
        <v>31</v>
      </c>
      <c r="B47" s="108" t="s">
        <v>32</v>
      </c>
      <c r="C47" s="66" t="s">
        <v>2</v>
      </c>
      <c r="D47" s="109"/>
      <c r="E47" s="109"/>
      <c r="F47" s="109">
        <v>10000</v>
      </c>
      <c r="G47" s="109">
        <v>10000</v>
      </c>
      <c r="H47" s="109">
        <v>10000</v>
      </c>
      <c r="I47" s="109">
        <v>10000</v>
      </c>
      <c r="J47" s="109">
        <v>10000</v>
      </c>
      <c r="K47" s="109">
        <v>10000</v>
      </c>
      <c r="L47" s="109">
        <v>10000</v>
      </c>
      <c r="M47" s="109">
        <v>10000</v>
      </c>
      <c r="N47" s="109">
        <v>10000</v>
      </c>
      <c r="O47" s="109">
        <v>10000</v>
      </c>
      <c r="P47" s="109">
        <v>10000</v>
      </c>
      <c r="Q47" s="109">
        <v>10000</v>
      </c>
      <c r="R47" s="109">
        <v>10000</v>
      </c>
      <c r="S47" s="88"/>
      <c r="T47" s="46"/>
      <c r="U47" s="74"/>
    </row>
    <row r="48" spans="1:79" ht="15" customHeight="1" x14ac:dyDescent="0.3">
      <c r="A48" s="328"/>
      <c r="B48" s="108" t="s">
        <v>33</v>
      </c>
      <c r="C48" s="66" t="s">
        <v>2</v>
      </c>
      <c r="D48" s="109"/>
      <c r="E48" s="109"/>
      <c r="F48" s="109">
        <v>10000</v>
      </c>
      <c r="G48" s="109">
        <v>10000</v>
      </c>
      <c r="H48" s="109">
        <v>10000</v>
      </c>
      <c r="I48" s="109">
        <v>10000</v>
      </c>
      <c r="J48" s="109">
        <v>10000</v>
      </c>
      <c r="K48" s="109">
        <v>10000</v>
      </c>
      <c r="L48" s="109">
        <v>10000</v>
      </c>
      <c r="M48" s="109">
        <v>10000</v>
      </c>
      <c r="N48" s="109">
        <v>10000</v>
      </c>
      <c r="O48" s="109">
        <v>10000</v>
      </c>
      <c r="P48" s="109">
        <v>10000</v>
      </c>
      <c r="Q48" s="109">
        <v>10000</v>
      </c>
      <c r="R48" s="109">
        <v>10000</v>
      </c>
      <c r="S48" s="88"/>
      <c r="T48" s="46"/>
      <c r="U48" s="74"/>
    </row>
    <row r="49" spans="1:79" ht="15" customHeight="1" x14ac:dyDescent="0.3">
      <c r="A49" s="328"/>
      <c r="B49" s="108" t="s">
        <v>34</v>
      </c>
      <c r="C49" s="66" t="s">
        <v>2</v>
      </c>
      <c r="D49" s="109"/>
      <c r="E49" s="109"/>
      <c r="F49" s="109">
        <v>15000</v>
      </c>
      <c r="G49" s="109">
        <v>15000</v>
      </c>
      <c r="H49" s="109">
        <v>15000</v>
      </c>
      <c r="I49" s="109">
        <v>15000</v>
      </c>
      <c r="J49" s="109">
        <v>15000</v>
      </c>
      <c r="K49" s="109">
        <v>15000</v>
      </c>
      <c r="L49" s="109">
        <v>15000</v>
      </c>
      <c r="M49" s="109">
        <v>15000</v>
      </c>
      <c r="N49" s="109">
        <v>15000</v>
      </c>
      <c r="O49" s="109">
        <v>15000</v>
      </c>
      <c r="P49" s="109">
        <v>15000</v>
      </c>
      <c r="Q49" s="109">
        <v>15000</v>
      </c>
      <c r="R49" s="109">
        <v>15000</v>
      </c>
      <c r="S49" s="88"/>
      <c r="T49" s="46"/>
      <c r="U49" s="74"/>
    </row>
    <row r="50" spans="1:79" ht="15" customHeight="1" x14ac:dyDescent="0.3">
      <c r="A50" s="328"/>
      <c r="B50" s="108" t="s">
        <v>35</v>
      </c>
      <c r="C50" s="200" t="s">
        <v>2</v>
      </c>
      <c r="D50" s="109"/>
      <c r="E50" s="109"/>
      <c r="F50" s="109">
        <v>10000</v>
      </c>
      <c r="G50" s="109">
        <v>10000</v>
      </c>
      <c r="H50" s="109">
        <v>10000</v>
      </c>
      <c r="I50" s="109">
        <v>10000</v>
      </c>
      <c r="J50" s="109">
        <v>10000</v>
      </c>
      <c r="K50" s="109">
        <v>10000</v>
      </c>
      <c r="L50" s="109">
        <v>10000</v>
      </c>
      <c r="M50" s="109">
        <v>10000</v>
      </c>
      <c r="N50" s="109">
        <v>10000</v>
      </c>
      <c r="O50" s="109">
        <v>10000</v>
      </c>
      <c r="P50" s="109">
        <v>10000</v>
      </c>
      <c r="Q50" s="109">
        <v>10000</v>
      </c>
      <c r="R50" s="109">
        <v>10000</v>
      </c>
      <c r="S50" s="88"/>
      <c r="T50" s="46"/>
      <c r="U50" s="74"/>
    </row>
    <row r="51" spans="1:79" ht="15" customHeight="1" x14ac:dyDescent="0.3">
      <c r="A51" s="328"/>
      <c r="B51" s="108" t="s">
        <v>78</v>
      </c>
      <c r="C51" s="200" t="s">
        <v>2</v>
      </c>
      <c r="D51" s="109"/>
      <c r="E51" s="109"/>
      <c r="F51" s="109"/>
      <c r="G51" s="109"/>
      <c r="H51" s="109"/>
      <c r="I51" s="109"/>
      <c r="J51" s="109"/>
      <c r="K51" s="109"/>
      <c r="L51" s="109"/>
      <c r="M51" s="109"/>
      <c r="N51" s="109"/>
      <c r="O51" s="109"/>
      <c r="P51" s="109"/>
      <c r="Q51" s="109"/>
      <c r="R51" s="109"/>
      <c r="S51" s="88"/>
      <c r="T51" s="46"/>
      <c r="U51" s="74"/>
    </row>
    <row r="52" spans="1:79" ht="15" customHeight="1" x14ac:dyDescent="0.3">
      <c r="A52" s="328"/>
      <c r="B52" s="108" t="s">
        <v>36</v>
      </c>
      <c r="C52" s="200" t="s">
        <v>2</v>
      </c>
      <c r="D52" s="109"/>
      <c r="E52" s="109"/>
      <c r="F52" s="109"/>
      <c r="G52" s="109"/>
      <c r="H52" s="109"/>
      <c r="I52" s="109"/>
      <c r="J52" s="109"/>
      <c r="K52" s="109"/>
      <c r="L52" s="109"/>
      <c r="M52" s="109"/>
      <c r="N52" s="109"/>
      <c r="O52" s="109"/>
      <c r="P52" s="109"/>
      <c r="Q52" s="109"/>
      <c r="R52" s="109"/>
      <c r="S52" s="88"/>
      <c r="T52" s="46"/>
      <c r="U52" s="74"/>
    </row>
    <row r="53" spans="1:79" ht="15" customHeight="1" x14ac:dyDescent="0.3">
      <c r="A53" s="328"/>
      <c r="B53" s="108" t="s">
        <v>74</v>
      </c>
      <c r="C53" s="200" t="s">
        <v>2</v>
      </c>
      <c r="D53" s="109"/>
      <c r="E53" s="109"/>
      <c r="F53" s="109"/>
      <c r="G53" s="109"/>
      <c r="H53" s="109"/>
      <c r="I53" s="109"/>
      <c r="J53" s="109"/>
      <c r="K53" s="109"/>
      <c r="L53" s="109"/>
      <c r="M53" s="109"/>
      <c r="N53" s="109"/>
      <c r="O53" s="109"/>
      <c r="P53" s="109"/>
      <c r="Q53" s="109"/>
      <c r="R53" s="109"/>
      <c r="S53" s="88"/>
      <c r="T53" s="46"/>
      <c r="U53" s="74"/>
    </row>
    <row r="54" spans="1:79" ht="15" customHeight="1" x14ac:dyDescent="0.3">
      <c r="A54" s="328"/>
      <c r="B54" s="108" t="s">
        <v>75</v>
      </c>
      <c r="C54" s="200" t="s">
        <v>2</v>
      </c>
      <c r="D54" s="109"/>
      <c r="E54" s="109"/>
      <c r="F54" s="109"/>
      <c r="G54" s="109"/>
      <c r="H54" s="109"/>
      <c r="I54" s="109"/>
      <c r="J54" s="109"/>
      <c r="K54" s="109"/>
      <c r="L54" s="109"/>
      <c r="M54" s="109"/>
      <c r="N54" s="109"/>
      <c r="O54" s="109"/>
      <c r="P54" s="109"/>
      <c r="Q54" s="109"/>
      <c r="R54" s="109"/>
      <c r="S54" s="88"/>
      <c r="T54" s="46"/>
      <c r="U54" s="74"/>
    </row>
    <row r="55" spans="1:79" ht="15" customHeight="1" x14ac:dyDescent="0.3">
      <c r="A55" s="328"/>
      <c r="B55" s="108" t="s">
        <v>76</v>
      </c>
      <c r="C55" s="200" t="s">
        <v>2</v>
      </c>
      <c r="D55" s="109"/>
      <c r="E55" s="109"/>
      <c r="F55" s="109"/>
      <c r="G55" s="109"/>
      <c r="H55" s="109"/>
      <c r="I55" s="109"/>
      <c r="J55" s="109"/>
      <c r="K55" s="109"/>
      <c r="L55" s="109"/>
      <c r="M55" s="109"/>
      <c r="N55" s="109"/>
      <c r="O55" s="109"/>
      <c r="P55" s="109"/>
      <c r="Q55" s="109"/>
      <c r="R55" s="109"/>
      <c r="S55" s="88"/>
      <c r="T55" s="46"/>
      <c r="U55" s="74"/>
    </row>
    <row r="56" spans="1:79" ht="15" customHeight="1" x14ac:dyDescent="0.3">
      <c r="A56" s="328"/>
      <c r="B56" s="108" t="s">
        <v>77</v>
      </c>
      <c r="C56" s="200" t="s">
        <v>2</v>
      </c>
      <c r="D56" s="109"/>
      <c r="E56" s="109"/>
      <c r="F56" s="109"/>
      <c r="G56" s="109"/>
      <c r="H56" s="109"/>
      <c r="I56" s="109"/>
      <c r="J56" s="109"/>
      <c r="K56" s="109"/>
      <c r="L56" s="109"/>
      <c r="M56" s="109"/>
      <c r="N56" s="109"/>
      <c r="O56" s="109"/>
      <c r="P56" s="109"/>
      <c r="Q56" s="109"/>
      <c r="R56" s="109"/>
      <c r="S56" s="88"/>
      <c r="T56" s="46"/>
      <c r="U56" s="74"/>
    </row>
    <row r="57" spans="1:79" s="70" customFormat="1" ht="15" customHeight="1" x14ac:dyDescent="0.3">
      <c r="A57" s="331" t="s">
        <v>37</v>
      </c>
      <c r="B57" s="332"/>
      <c r="C57" s="78" t="s">
        <v>2</v>
      </c>
      <c r="D57" s="79">
        <f t="shared" ref="D57:R57" si="13">SUM(D47:D56)</f>
        <v>0</v>
      </c>
      <c r="E57" s="79">
        <f t="shared" si="13"/>
        <v>0</v>
      </c>
      <c r="F57" s="195">
        <f t="shared" si="13"/>
        <v>45000</v>
      </c>
      <c r="G57" s="195">
        <f t="shared" si="13"/>
        <v>45000</v>
      </c>
      <c r="H57" s="195">
        <f t="shared" si="13"/>
        <v>45000</v>
      </c>
      <c r="I57" s="195">
        <f t="shared" si="13"/>
        <v>45000</v>
      </c>
      <c r="J57" s="195">
        <f t="shared" si="13"/>
        <v>45000</v>
      </c>
      <c r="K57" s="195">
        <f t="shared" si="13"/>
        <v>45000</v>
      </c>
      <c r="L57" s="195">
        <f t="shared" si="13"/>
        <v>45000</v>
      </c>
      <c r="M57" s="195">
        <f t="shared" si="13"/>
        <v>45000</v>
      </c>
      <c r="N57" s="195">
        <f t="shared" si="13"/>
        <v>45000</v>
      </c>
      <c r="O57" s="195">
        <f t="shared" si="13"/>
        <v>45000</v>
      </c>
      <c r="P57" s="195">
        <f t="shared" si="13"/>
        <v>45000</v>
      </c>
      <c r="Q57" s="195">
        <f t="shared" si="13"/>
        <v>45000</v>
      </c>
      <c r="R57" s="195">
        <f t="shared" si="13"/>
        <v>45000</v>
      </c>
      <c r="S57" s="86"/>
      <c r="T57" s="86"/>
      <c r="U57" s="87"/>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5"/>
      <c r="BR57" s="85"/>
      <c r="BS57" s="85"/>
      <c r="BT57" s="85"/>
      <c r="BU57" s="85"/>
      <c r="BV57" s="85"/>
      <c r="BW57" s="85"/>
      <c r="BX57" s="85"/>
      <c r="BY57" s="85"/>
      <c r="BZ57" s="85"/>
      <c r="CA57" s="85"/>
    </row>
    <row r="58" spans="1:79" s="80" customFormat="1" ht="3" customHeight="1" x14ac:dyDescent="0.3">
      <c r="A58" s="22"/>
      <c r="B58" s="53"/>
      <c r="C58" s="54"/>
      <c r="D58" s="23"/>
      <c r="E58" s="193"/>
      <c r="F58" s="193"/>
      <c r="G58" s="193"/>
      <c r="H58" s="193"/>
      <c r="I58" s="193"/>
      <c r="J58" s="193"/>
      <c r="K58" s="193"/>
      <c r="L58" s="193"/>
      <c r="M58" s="193"/>
      <c r="N58" s="193"/>
      <c r="O58" s="193"/>
      <c r="P58" s="193"/>
      <c r="Q58" s="193"/>
      <c r="R58" s="194"/>
      <c r="S58" s="46"/>
      <c r="T58" s="46"/>
      <c r="U58" s="74"/>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row>
    <row r="59" spans="1:79" ht="15" customHeight="1" x14ac:dyDescent="0.3">
      <c r="A59" s="333" t="s">
        <v>38</v>
      </c>
      <c r="B59" s="111" t="s">
        <v>39</v>
      </c>
      <c r="C59" s="112" t="s">
        <v>2</v>
      </c>
      <c r="D59" s="113"/>
      <c r="E59" s="113"/>
      <c r="F59" s="113">
        <v>30000</v>
      </c>
      <c r="G59" s="113">
        <v>30000</v>
      </c>
      <c r="H59" s="113">
        <v>30000</v>
      </c>
      <c r="I59" s="113">
        <v>30000</v>
      </c>
      <c r="J59" s="113">
        <v>30000</v>
      </c>
      <c r="K59" s="113">
        <v>30000</v>
      </c>
      <c r="L59" s="113">
        <v>30000</v>
      </c>
      <c r="M59" s="113">
        <v>30000</v>
      </c>
      <c r="N59" s="113">
        <v>30000</v>
      </c>
      <c r="O59" s="113">
        <v>30000</v>
      </c>
      <c r="P59" s="113">
        <v>30000</v>
      </c>
      <c r="Q59" s="113">
        <v>30000</v>
      </c>
      <c r="R59" s="113">
        <v>30000</v>
      </c>
      <c r="S59" s="88"/>
      <c r="T59" s="46"/>
      <c r="U59" s="74"/>
    </row>
    <row r="60" spans="1:79" ht="15" customHeight="1" x14ac:dyDescent="0.3">
      <c r="A60" s="334"/>
      <c r="B60" s="108" t="s">
        <v>40</v>
      </c>
      <c r="C60" s="66" t="s">
        <v>2</v>
      </c>
      <c r="D60" s="109"/>
      <c r="E60" s="109"/>
      <c r="F60" s="109"/>
      <c r="G60" s="109"/>
      <c r="H60" s="109"/>
      <c r="I60" s="109"/>
      <c r="J60" s="109"/>
      <c r="K60" s="109"/>
      <c r="L60" s="109"/>
      <c r="M60" s="109"/>
      <c r="N60" s="109"/>
      <c r="O60" s="109"/>
      <c r="P60" s="109"/>
      <c r="Q60" s="109"/>
      <c r="R60" s="109"/>
      <c r="S60" s="88"/>
      <c r="T60" s="46"/>
      <c r="U60" s="74"/>
    </row>
    <row r="61" spans="1:79" ht="15" customHeight="1" x14ac:dyDescent="0.3">
      <c r="A61" s="334"/>
      <c r="B61" s="108" t="s">
        <v>41</v>
      </c>
      <c r="C61" s="66" t="s">
        <v>2</v>
      </c>
      <c r="D61" s="109"/>
      <c r="E61" s="109"/>
      <c r="F61" s="109"/>
      <c r="G61" s="109"/>
      <c r="H61" s="109"/>
      <c r="I61" s="109"/>
      <c r="J61" s="109"/>
      <c r="K61" s="109"/>
      <c r="L61" s="109"/>
      <c r="M61" s="109"/>
      <c r="N61" s="109"/>
      <c r="O61" s="109"/>
      <c r="P61" s="109"/>
      <c r="Q61" s="109"/>
      <c r="R61" s="109"/>
      <c r="S61" s="88"/>
      <c r="T61" s="46"/>
      <c r="U61" s="74"/>
    </row>
    <row r="62" spans="1:79" ht="15" customHeight="1" x14ac:dyDescent="0.3">
      <c r="A62" s="334"/>
      <c r="B62" s="108" t="s">
        <v>42</v>
      </c>
      <c r="C62" s="66" t="s">
        <v>2</v>
      </c>
      <c r="D62" s="109"/>
      <c r="E62" s="109"/>
      <c r="F62" s="109"/>
      <c r="G62" s="109"/>
      <c r="H62" s="109"/>
      <c r="I62" s="109"/>
      <c r="J62" s="109"/>
      <c r="K62" s="109"/>
      <c r="L62" s="109"/>
      <c r="M62" s="109"/>
      <c r="N62" s="109"/>
      <c r="O62" s="109"/>
      <c r="P62" s="109"/>
      <c r="Q62" s="109"/>
      <c r="R62" s="109"/>
      <c r="S62" s="88"/>
      <c r="T62" s="46"/>
      <c r="U62" s="74"/>
    </row>
    <row r="63" spans="1:79" ht="15" customHeight="1" x14ac:dyDescent="0.3">
      <c r="A63" s="334"/>
      <c r="B63" s="108" t="s">
        <v>43</v>
      </c>
      <c r="C63" s="200" t="s">
        <v>2</v>
      </c>
      <c r="D63" s="109"/>
      <c r="E63" s="109"/>
      <c r="F63" s="109"/>
      <c r="G63" s="109"/>
      <c r="H63" s="109"/>
      <c r="I63" s="109"/>
      <c r="J63" s="109"/>
      <c r="K63" s="109"/>
      <c r="L63" s="109"/>
      <c r="M63" s="109"/>
      <c r="N63" s="109"/>
      <c r="O63" s="109"/>
      <c r="P63" s="109"/>
      <c r="Q63" s="109"/>
      <c r="R63" s="109"/>
      <c r="S63" s="88"/>
      <c r="T63" s="46"/>
      <c r="U63" s="74"/>
    </row>
    <row r="64" spans="1:79" ht="15" customHeight="1" x14ac:dyDescent="0.3">
      <c r="A64" s="334"/>
      <c r="B64" s="108" t="s">
        <v>44</v>
      </c>
      <c r="C64" s="200" t="s">
        <v>2</v>
      </c>
      <c r="D64" s="109"/>
      <c r="E64" s="109"/>
      <c r="F64" s="109"/>
      <c r="G64" s="109"/>
      <c r="H64" s="109"/>
      <c r="I64" s="109"/>
      <c r="J64" s="109"/>
      <c r="K64" s="109"/>
      <c r="L64" s="109"/>
      <c r="M64" s="109"/>
      <c r="N64" s="109"/>
      <c r="O64" s="109"/>
      <c r="P64" s="109"/>
      <c r="Q64" s="109"/>
      <c r="R64" s="109"/>
      <c r="S64" s="88"/>
      <c r="T64" s="46"/>
      <c r="U64" s="74"/>
    </row>
    <row r="65" spans="1:79" ht="15" customHeight="1" x14ac:dyDescent="0.3">
      <c r="A65" s="334"/>
      <c r="B65" s="108" t="s">
        <v>45</v>
      </c>
      <c r="C65" s="200" t="s">
        <v>2</v>
      </c>
      <c r="D65" s="109"/>
      <c r="E65" s="109"/>
      <c r="F65" s="109"/>
      <c r="G65" s="109"/>
      <c r="H65" s="109"/>
      <c r="I65" s="109"/>
      <c r="J65" s="109"/>
      <c r="K65" s="109"/>
      <c r="L65" s="109"/>
      <c r="M65" s="109"/>
      <c r="N65" s="109"/>
      <c r="O65" s="109"/>
      <c r="P65" s="109"/>
      <c r="Q65" s="109"/>
      <c r="R65" s="109"/>
      <c r="S65" s="88"/>
      <c r="T65" s="46"/>
      <c r="U65" s="74"/>
    </row>
    <row r="66" spans="1:79" ht="15" customHeight="1" x14ac:dyDescent="0.3">
      <c r="A66" s="334"/>
      <c r="B66" s="108" t="s">
        <v>46</v>
      </c>
      <c r="C66" s="200" t="s">
        <v>2</v>
      </c>
      <c r="D66" s="109"/>
      <c r="E66" s="109"/>
      <c r="F66" s="109"/>
      <c r="G66" s="109"/>
      <c r="H66" s="109"/>
      <c r="I66" s="109"/>
      <c r="J66" s="109"/>
      <c r="K66" s="109"/>
      <c r="L66" s="109"/>
      <c r="M66" s="109"/>
      <c r="N66" s="109"/>
      <c r="O66" s="109"/>
      <c r="P66" s="109"/>
      <c r="Q66" s="109"/>
      <c r="R66" s="109"/>
      <c r="S66" s="88"/>
      <c r="T66" s="46"/>
      <c r="U66" s="74"/>
    </row>
    <row r="67" spans="1:79" ht="15" customHeight="1" x14ac:dyDescent="0.3">
      <c r="A67" s="334"/>
      <c r="B67" s="108" t="s">
        <v>47</v>
      </c>
      <c r="C67" s="200" t="s">
        <v>2</v>
      </c>
      <c r="D67" s="109"/>
      <c r="E67" s="109"/>
      <c r="F67" s="109"/>
      <c r="G67" s="109"/>
      <c r="H67" s="109"/>
      <c r="I67" s="109"/>
      <c r="J67" s="109"/>
      <c r="K67" s="109"/>
      <c r="L67" s="109"/>
      <c r="M67" s="109"/>
      <c r="N67" s="109"/>
      <c r="O67" s="109"/>
      <c r="P67" s="109"/>
      <c r="Q67" s="109"/>
      <c r="R67" s="109"/>
      <c r="S67" s="88"/>
      <c r="T67" s="46"/>
      <c r="U67" s="74"/>
    </row>
    <row r="68" spans="1:79" ht="15" customHeight="1" x14ac:dyDescent="0.3">
      <c r="A68" s="335"/>
      <c r="B68" s="108" t="s">
        <v>48</v>
      </c>
      <c r="C68" s="66" t="s">
        <v>2</v>
      </c>
      <c r="D68" s="109"/>
      <c r="E68" s="109"/>
      <c r="F68" s="109"/>
      <c r="G68" s="109"/>
      <c r="H68" s="109"/>
      <c r="I68" s="109"/>
      <c r="J68" s="109"/>
      <c r="K68" s="109"/>
      <c r="L68" s="109"/>
      <c r="M68" s="109"/>
      <c r="N68" s="109"/>
      <c r="O68" s="109"/>
      <c r="P68" s="109"/>
      <c r="Q68" s="109"/>
      <c r="R68" s="109"/>
      <c r="S68" s="88"/>
      <c r="T68" s="46"/>
      <c r="U68" s="74"/>
    </row>
    <row r="69" spans="1:79" s="70" customFormat="1" ht="15" customHeight="1" x14ac:dyDescent="0.3">
      <c r="A69" s="329" t="s">
        <v>49</v>
      </c>
      <c r="B69" s="330"/>
      <c r="C69" s="65" t="s">
        <v>2</v>
      </c>
      <c r="D69" s="69">
        <f t="shared" ref="D69:R69" si="14">SUM(D59:D68)</f>
        <v>0</v>
      </c>
      <c r="E69" s="69">
        <f t="shared" si="14"/>
        <v>0</v>
      </c>
      <c r="F69" s="189">
        <f t="shared" si="14"/>
        <v>30000</v>
      </c>
      <c r="G69" s="189">
        <f t="shared" si="14"/>
        <v>30000</v>
      </c>
      <c r="H69" s="189">
        <f t="shared" si="14"/>
        <v>30000</v>
      </c>
      <c r="I69" s="189">
        <f t="shared" si="14"/>
        <v>30000</v>
      </c>
      <c r="J69" s="189">
        <f t="shared" si="14"/>
        <v>30000</v>
      </c>
      <c r="K69" s="189">
        <f t="shared" si="14"/>
        <v>30000</v>
      </c>
      <c r="L69" s="189">
        <f t="shared" si="14"/>
        <v>30000</v>
      </c>
      <c r="M69" s="189">
        <f t="shared" si="14"/>
        <v>30000</v>
      </c>
      <c r="N69" s="189">
        <f t="shared" si="14"/>
        <v>30000</v>
      </c>
      <c r="O69" s="189">
        <f t="shared" si="14"/>
        <v>30000</v>
      </c>
      <c r="P69" s="189">
        <f t="shared" si="14"/>
        <v>30000</v>
      </c>
      <c r="Q69" s="189">
        <f t="shared" si="14"/>
        <v>30000</v>
      </c>
      <c r="R69" s="189">
        <f t="shared" si="14"/>
        <v>30000</v>
      </c>
      <c r="S69" s="86"/>
      <c r="T69" s="86"/>
      <c r="U69" s="87"/>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85"/>
      <c r="BS69" s="85"/>
      <c r="BT69" s="85"/>
      <c r="BU69" s="85"/>
      <c r="BV69" s="85"/>
      <c r="BW69" s="85"/>
      <c r="BX69" s="85"/>
      <c r="BY69" s="85"/>
      <c r="BZ69" s="85"/>
      <c r="CA69" s="85"/>
    </row>
    <row r="70" spans="1:79" s="56" customFormat="1" ht="3" customHeight="1" x14ac:dyDescent="0.3">
      <c r="A70" s="22"/>
      <c r="B70" s="53"/>
      <c r="C70" s="54"/>
      <c r="D70" s="23"/>
      <c r="E70" s="193"/>
      <c r="F70" s="193"/>
      <c r="G70" s="193"/>
      <c r="H70" s="193"/>
      <c r="I70" s="193"/>
      <c r="J70" s="193"/>
      <c r="K70" s="193"/>
      <c r="L70" s="193"/>
      <c r="M70" s="193"/>
      <c r="N70" s="193"/>
      <c r="O70" s="193"/>
      <c r="P70" s="193"/>
      <c r="Q70" s="193"/>
      <c r="R70" s="194"/>
      <c r="S70" s="46"/>
      <c r="T70" s="46"/>
      <c r="U70" s="74"/>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row>
    <row r="71" spans="1:79" ht="15" customHeight="1" x14ac:dyDescent="0.3">
      <c r="A71" s="325" t="s">
        <v>54</v>
      </c>
      <c r="B71" s="325"/>
      <c r="C71" s="66" t="s">
        <v>2</v>
      </c>
      <c r="D71" s="109"/>
      <c r="E71" s="109"/>
      <c r="F71" s="109"/>
      <c r="G71" s="109"/>
      <c r="H71" s="109"/>
      <c r="I71" s="109"/>
      <c r="J71" s="109"/>
      <c r="K71" s="109"/>
      <c r="L71" s="109"/>
      <c r="M71" s="109"/>
      <c r="N71" s="109"/>
      <c r="O71" s="109"/>
      <c r="P71" s="109"/>
      <c r="Q71" s="109"/>
      <c r="R71" s="109"/>
      <c r="S71" s="88"/>
      <c r="T71" s="46"/>
      <c r="U71" s="74"/>
    </row>
    <row r="72" spans="1:79" ht="15" customHeight="1" x14ac:dyDescent="0.3">
      <c r="A72" s="325" t="s">
        <v>55</v>
      </c>
      <c r="B72" s="325"/>
      <c r="C72" s="66" t="s">
        <v>2</v>
      </c>
      <c r="D72" s="109"/>
      <c r="E72" s="109"/>
      <c r="F72" s="109"/>
      <c r="G72" s="109"/>
      <c r="H72" s="109"/>
      <c r="I72" s="109"/>
      <c r="J72" s="109"/>
      <c r="K72" s="109"/>
      <c r="L72" s="109"/>
      <c r="M72" s="109"/>
      <c r="N72" s="109"/>
      <c r="O72" s="109"/>
      <c r="P72" s="109"/>
      <c r="Q72" s="109"/>
      <c r="R72" s="109"/>
      <c r="S72" s="88"/>
      <c r="T72" s="46"/>
      <c r="U72" s="74"/>
    </row>
    <row r="73" spans="1:79" ht="15" customHeight="1" x14ac:dyDescent="0.3">
      <c r="A73" s="325" t="s">
        <v>56</v>
      </c>
      <c r="B73" s="325"/>
      <c r="C73" s="66" t="s">
        <v>2</v>
      </c>
      <c r="D73" s="109">
        <v>100000</v>
      </c>
      <c r="E73" s="109">
        <v>100000</v>
      </c>
      <c r="F73" s="109">
        <v>100000</v>
      </c>
      <c r="G73" s="109">
        <v>100000</v>
      </c>
      <c r="H73" s="109">
        <v>100000</v>
      </c>
      <c r="I73" s="109">
        <v>100000</v>
      </c>
      <c r="J73" s="109">
        <v>100000</v>
      </c>
      <c r="K73" s="109">
        <v>100000</v>
      </c>
      <c r="L73" s="109">
        <v>100000</v>
      </c>
      <c r="M73" s="109">
        <v>100000</v>
      </c>
      <c r="N73" s="109">
        <v>100000</v>
      </c>
      <c r="O73" s="109">
        <v>100000</v>
      </c>
      <c r="P73" s="109">
        <v>100000</v>
      </c>
      <c r="Q73" s="109">
        <v>100000</v>
      </c>
      <c r="R73" s="109">
        <v>100000</v>
      </c>
      <c r="S73" s="88"/>
      <c r="T73" s="46"/>
      <c r="U73" s="74"/>
    </row>
    <row r="74" spans="1:79" ht="15" customHeight="1" x14ac:dyDescent="0.3">
      <c r="A74" s="325" t="s">
        <v>57</v>
      </c>
      <c r="B74" s="325"/>
      <c r="C74" s="200" t="s">
        <v>2</v>
      </c>
      <c r="D74" s="109"/>
      <c r="E74" s="109"/>
      <c r="F74" s="109"/>
      <c r="G74" s="109"/>
      <c r="H74" s="109"/>
      <c r="I74" s="109"/>
      <c r="J74" s="109"/>
      <c r="K74" s="109"/>
      <c r="L74" s="109"/>
      <c r="M74" s="109"/>
      <c r="N74" s="109"/>
      <c r="O74" s="109"/>
      <c r="P74" s="109"/>
      <c r="Q74" s="109"/>
      <c r="R74" s="109"/>
      <c r="S74" s="88"/>
      <c r="T74" s="46"/>
      <c r="U74" s="74"/>
      <c r="AA74" s="243"/>
    </row>
    <row r="75" spans="1:79" ht="15" customHeight="1" x14ac:dyDescent="0.3">
      <c r="A75" s="325" t="s">
        <v>58</v>
      </c>
      <c r="B75" s="325"/>
      <c r="C75" s="200" t="s">
        <v>2</v>
      </c>
      <c r="D75" s="109"/>
      <c r="E75" s="109"/>
      <c r="F75" s="109"/>
      <c r="G75" s="109"/>
      <c r="H75" s="109"/>
      <c r="I75" s="109"/>
      <c r="J75" s="109"/>
      <c r="K75" s="109"/>
      <c r="L75" s="109"/>
      <c r="M75" s="109"/>
      <c r="N75" s="109"/>
      <c r="O75" s="109"/>
      <c r="P75" s="109"/>
      <c r="Q75" s="109"/>
      <c r="R75" s="109"/>
      <c r="S75" s="88"/>
      <c r="T75" s="46"/>
      <c r="U75" s="74"/>
    </row>
    <row r="76" spans="1:79" ht="15" customHeight="1" x14ac:dyDescent="0.3">
      <c r="A76" s="325" t="s">
        <v>59</v>
      </c>
      <c r="B76" s="325"/>
      <c r="C76" s="200" t="s">
        <v>2</v>
      </c>
      <c r="D76" s="109"/>
      <c r="E76" s="109"/>
      <c r="F76" s="109"/>
      <c r="G76" s="109"/>
      <c r="H76" s="109"/>
      <c r="I76" s="109"/>
      <c r="J76" s="109"/>
      <c r="K76" s="109"/>
      <c r="L76" s="109"/>
      <c r="M76" s="109"/>
      <c r="N76" s="109"/>
      <c r="O76" s="109"/>
      <c r="P76" s="109"/>
      <c r="Q76" s="109"/>
      <c r="R76" s="109"/>
      <c r="S76" s="88"/>
      <c r="T76" s="46"/>
      <c r="U76" s="74"/>
    </row>
    <row r="77" spans="1:79" ht="15" customHeight="1" x14ac:dyDescent="0.3">
      <c r="A77" s="325" t="s">
        <v>60</v>
      </c>
      <c r="B77" s="325"/>
      <c r="C77" s="200" t="s">
        <v>2</v>
      </c>
      <c r="D77" s="109"/>
      <c r="E77" s="109"/>
      <c r="F77" s="109"/>
      <c r="G77" s="109"/>
      <c r="H77" s="109"/>
      <c r="I77" s="109"/>
      <c r="J77" s="109"/>
      <c r="K77" s="109"/>
      <c r="L77" s="109"/>
      <c r="M77" s="109"/>
      <c r="N77" s="109"/>
      <c r="O77" s="109"/>
      <c r="P77" s="109"/>
      <c r="Q77" s="109"/>
      <c r="R77" s="109"/>
      <c r="S77" s="88"/>
      <c r="T77" s="46"/>
      <c r="U77" s="74"/>
    </row>
    <row r="78" spans="1:79" ht="15" customHeight="1" x14ac:dyDescent="0.3">
      <c r="A78" s="325" t="s">
        <v>61</v>
      </c>
      <c r="B78" s="325"/>
      <c r="C78" s="200" t="s">
        <v>2</v>
      </c>
      <c r="D78" s="109"/>
      <c r="E78" s="109"/>
      <c r="F78" s="109"/>
      <c r="G78" s="109"/>
      <c r="H78" s="109"/>
      <c r="I78" s="109"/>
      <c r="J78" s="109"/>
      <c r="K78" s="109"/>
      <c r="L78" s="109"/>
      <c r="M78" s="109"/>
      <c r="N78" s="109"/>
      <c r="O78" s="109"/>
      <c r="P78" s="109"/>
      <c r="Q78" s="109"/>
      <c r="R78" s="109"/>
      <c r="S78" s="88"/>
      <c r="T78" s="46"/>
      <c r="U78" s="74"/>
    </row>
    <row r="79" spans="1:79" ht="15" customHeight="1" x14ac:dyDescent="0.3">
      <c r="A79" s="325" t="s">
        <v>62</v>
      </c>
      <c r="B79" s="325"/>
      <c r="C79" s="200" t="s">
        <v>2</v>
      </c>
      <c r="D79" s="109"/>
      <c r="E79" s="109"/>
      <c r="F79" s="109"/>
      <c r="G79" s="109"/>
      <c r="H79" s="109"/>
      <c r="I79" s="109"/>
      <c r="J79" s="109"/>
      <c r="K79" s="109"/>
      <c r="L79" s="109"/>
      <c r="M79" s="109"/>
      <c r="N79" s="109"/>
      <c r="O79" s="109"/>
      <c r="P79" s="109"/>
      <c r="Q79" s="109"/>
      <c r="R79" s="109"/>
      <c r="S79" s="88"/>
      <c r="T79" s="46"/>
      <c r="U79" s="74"/>
    </row>
    <row r="80" spans="1:79" ht="15" customHeight="1" x14ac:dyDescent="0.3">
      <c r="A80" s="325" t="s">
        <v>63</v>
      </c>
      <c r="B80" s="325"/>
      <c r="C80" s="66" t="s">
        <v>2</v>
      </c>
      <c r="D80" s="109"/>
      <c r="E80" s="109"/>
      <c r="F80" s="109"/>
      <c r="G80" s="109"/>
      <c r="H80" s="109"/>
      <c r="I80" s="109"/>
      <c r="J80" s="109"/>
      <c r="K80" s="109"/>
      <c r="L80" s="109"/>
      <c r="M80" s="109"/>
      <c r="N80" s="109"/>
      <c r="O80" s="109"/>
      <c r="P80" s="109"/>
      <c r="Q80" s="109"/>
      <c r="R80" s="109"/>
      <c r="S80" s="88"/>
      <c r="T80" s="46"/>
      <c r="U80" s="74"/>
    </row>
    <row r="81" spans="1:79" s="58" customFormat="1" ht="15" customHeight="1" x14ac:dyDescent="0.3">
      <c r="A81" s="326" t="s">
        <v>50</v>
      </c>
      <c r="B81" s="327"/>
      <c r="C81" s="65" t="s">
        <v>2</v>
      </c>
      <c r="D81" s="57">
        <f t="shared" ref="D81" si="15">SUM(D71:D80)</f>
        <v>100000</v>
      </c>
      <c r="E81" s="57">
        <f>SUM(E71:E80)</f>
        <v>100000</v>
      </c>
      <c r="F81" s="196">
        <f t="shared" ref="F81" si="16">SUM(F71:F80)</f>
        <v>100000</v>
      </c>
      <c r="G81" s="196">
        <f t="shared" ref="G81:M81" si="17">SUM(G71:G80)</f>
        <v>100000</v>
      </c>
      <c r="H81" s="196">
        <f t="shared" ref="H81:L81" si="18">SUM(H71:H80)</f>
        <v>100000</v>
      </c>
      <c r="I81" s="196">
        <f t="shared" si="18"/>
        <v>100000</v>
      </c>
      <c r="J81" s="196">
        <f t="shared" si="18"/>
        <v>100000</v>
      </c>
      <c r="K81" s="196">
        <f t="shared" si="18"/>
        <v>100000</v>
      </c>
      <c r="L81" s="196">
        <f t="shared" si="18"/>
        <v>100000</v>
      </c>
      <c r="M81" s="196">
        <f t="shared" si="17"/>
        <v>100000</v>
      </c>
      <c r="N81" s="196">
        <f t="shared" ref="N81:R81" si="19">SUM(N71:N80)</f>
        <v>100000</v>
      </c>
      <c r="O81" s="196">
        <f t="shared" ref="O81:Q81" si="20">SUM(O71:O80)</f>
        <v>100000</v>
      </c>
      <c r="P81" s="196">
        <f t="shared" si="20"/>
        <v>100000</v>
      </c>
      <c r="Q81" s="196">
        <f t="shared" si="20"/>
        <v>100000</v>
      </c>
      <c r="R81" s="196">
        <f t="shared" si="19"/>
        <v>100000</v>
      </c>
      <c r="S81" s="89"/>
      <c r="T81" s="89"/>
      <c r="U81" s="90"/>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91"/>
      <c r="BY81" s="91"/>
      <c r="BZ81" s="91"/>
      <c r="CA81" s="91"/>
    </row>
    <row r="82" spans="1:79" s="48" customFormat="1" ht="3" customHeight="1" x14ac:dyDescent="0.3">
      <c r="A82" s="22"/>
      <c r="B82" s="53"/>
      <c r="C82" s="54"/>
      <c r="D82" s="23"/>
      <c r="E82" s="23"/>
      <c r="F82" s="193"/>
      <c r="G82" s="193"/>
      <c r="H82" s="193"/>
      <c r="I82" s="193"/>
      <c r="J82" s="193"/>
      <c r="K82" s="193"/>
      <c r="L82" s="193"/>
      <c r="M82" s="193"/>
      <c r="N82" s="193"/>
      <c r="O82" s="193"/>
      <c r="P82" s="193"/>
      <c r="Q82" s="193"/>
      <c r="R82" s="194"/>
      <c r="S82" s="46"/>
      <c r="T82" s="46"/>
      <c r="U82" s="74"/>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row>
    <row r="83" spans="1:79" s="59" customFormat="1" ht="15" customHeight="1" x14ac:dyDescent="0.3">
      <c r="A83" s="317" t="s">
        <v>51</v>
      </c>
      <c r="B83" s="318"/>
      <c r="C83" s="52" t="s">
        <v>2</v>
      </c>
      <c r="D83" s="57">
        <f t="shared" ref="D83:R83" si="21">D45+D57+D69+D81</f>
        <v>148168</v>
      </c>
      <c r="E83" s="57">
        <f t="shared" si="21"/>
        <v>172252</v>
      </c>
      <c r="F83" s="196">
        <f t="shared" si="21"/>
        <v>271336</v>
      </c>
      <c r="G83" s="196">
        <f t="shared" ref="G83:M83" si="22">G45+G57+G69+G81</f>
        <v>271336</v>
      </c>
      <c r="H83" s="196">
        <f t="shared" ref="H83:L83" si="23">H45+H57+H69+H81</f>
        <v>271336</v>
      </c>
      <c r="I83" s="196">
        <f t="shared" si="23"/>
        <v>271336</v>
      </c>
      <c r="J83" s="196">
        <f t="shared" si="23"/>
        <v>271336</v>
      </c>
      <c r="K83" s="196">
        <f t="shared" si="23"/>
        <v>271336</v>
      </c>
      <c r="L83" s="196">
        <f t="shared" si="23"/>
        <v>271336</v>
      </c>
      <c r="M83" s="196">
        <f t="shared" si="22"/>
        <v>295420</v>
      </c>
      <c r="N83" s="196">
        <f t="shared" si="21"/>
        <v>295420</v>
      </c>
      <c r="O83" s="196">
        <f t="shared" si="21"/>
        <v>295420</v>
      </c>
      <c r="P83" s="196">
        <f t="shared" si="21"/>
        <v>295420</v>
      </c>
      <c r="Q83" s="196">
        <f t="shared" si="21"/>
        <v>295420</v>
      </c>
      <c r="R83" s="196">
        <f t="shared" si="21"/>
        <v>295420</v>
      </c>
      <c r="S83" s="89"/>
      <c r="T83" s="89"/>
      <c r="U83" s="92"/>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3"/>
      <c r="AY83" s="93"/>
      <c r="AZ83" s="93"/>
      <c r="BA83" s="93"/>
      <c r="BB83" s="93"/>
      <c r="BC83" s="93"/>
      <c r="BD83" s="93"/>
      <c r="BE83" s="93"/>
      <c r="BF83" s="93"/>
      <c r="BG83" s="93"/>
      <c r="BH83" s="93"/>
      <c r="BI83" s="93"/>
      <c r="BJ83" s="93"/>
      <c r="BK83" s="93"/>
      <c r="BL83" s="93"/>
      <c r="BM83" s="93"/>
      <c r="BN83" s="93"/>
      <c r="BO83" s="93"/>
      <c r="BP83" s="93"/>
      <c r="BQ83" s="93"/>
      <c r="BR83" s="93"/>
      <c r="BS83" s="93"/>
      <c r="BT83" s="93"/>
      <c r="BU83" s="93"/>
      <c r="BV83" s="93"/>
      <c r="BW83" s="93"/>
      <c r="BX83" s="93"/>
      <c r="BY83" s="93"/>
      <c r="BZ83" s="93"/>
      <c r="CA83" s="93"/>
    </row>
    <row r="84" spans="1:79" s="48" customFormat="1" ht="3" customHeight="1" x14ac:dyDescent="0.3">
      <c r="A84" s="22"/>
      <c r="B84" s="53"/>
      <c r="C84" s="54"/>
      <c r="D84" s="23"/>
      <c r="E84" s="23"/>
      <c r="F84" s="193"/>
      <c r="G84" s="193"/>
      <c r="H84" s="193"/>
      <c r="I84" s="193"/>
      <c r="J84" s="193"/>
      <c r="K84" s="193"/>
      <c r="L84" s="193"/>
      <c r="M84" s="193"/>
      <c r="N84" s="193"/>
      <c r="O84" s="193"/>
      <c r="P84" s="193"/>
      <c r="Q84" s="193"/>
      <c r="R84" s="194"/>
      <c r="S84" s="46"/>
      <c r="T84" s="46"/>
      <c r="U84" s="74"/>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row>
    <row r="85" spans="1:79" s="59" customFormat="1" ht="15" customHeight="1" x14ac:dyDescent="0.3">
      <c r="A85" s="317" t="s">
        <v>52</v>
      </c>
      <c r="B85" s="318"/>
      <c r="C85" s="52" t="s">
        <v>2</v>
      </c>
      <c r="D85" s="57">
        <f t="shared" ref="D85:R85" si="24">D20-D83</f>
        <v>-148168</v>
      </c>
      <c r="E85" s="57">
        <f t="shared" si="24"/>
        <v>-72252</v>
      </c>
      <c r="F85" s="196">
        <f t="shared" si="24"/>
        <v>-71336</v>
      </c>
      <c r="G85" s="196">
        <f t="shared" ref="G85:M85" si="25">G20-G83</f>
        <v>28664</v>
      </c>
      <c r="H85" s="196">
        <f t="shared" ref="H85:L85" si="26">H20-H83</f>
        <v>78664</v>
      </c>
      <c r="I85" s="196">
        <f t="shared" si="26"/>
        <v>78664</v>
      </c>
      <c r="J85" s="196">
        <f t="shared" si="26"/>
        <v>78664</v>
      </c>
      <c r="K85" s="196">
        <f t="shared" si="26"/>
        <v>78664</v>
      </c>
      <c r="L85" s="196">
        <f t="shared" si="26"/>
        <v>78664</v>
      </c>
      <c r="M85" s="196">
        <f t="shared" si="25"/>
        <v>54580</v>
      </c>
      <c r="N85" s="196">
        <f t="shared" si="24"/>
        <v>54580</v>
      </c>
      <c r="O85" s="196">
        <f t="shared" si="24"/>
        <v>54580</v>
      </c>
      <c r="P85" s="196">
        <f t="shared" si="24"/>
        <v>54580</v>
      </c>
      <c r="Q85" s="196">
        <f t="shared" si="24"/>
        <v>1054580</v>
      </c>
      <c r="R85" s="196">
        <f t="shared" si="24"/>
        <v>54580</v>
      </c>
      <c r="S85" s="89"/>
      <c r="T85" s="89"/>
      <c r="U85" s="92"/>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A85" s="93"/>
      <c r="BB85" s="93"/>
      <c r="BC85" s="93"/>
      <c r="BD85" s="93"/>
      <c r="BE85" s="93"/>
      <c r="BF85" s="93"/>
      <c r="BG85" s="93"/>
      <c r="BH85" s="93"/>
      <c r="BI85" s="93"/>
      <c r="BJ85" s="93"/>
      <c r="BK85" s="93"/>
      <c r="BL85" s="93"/>
      <c r="BM85" s="93"/>
      <c r="BN85" s="93"/>
      <c r="BO85" s="93"/>
      <c r="BP85" s="93"/>
      <c r="BQ85" s="93"/>
      <c r="BR85" s="93"/>
      <c r="BS85" s="93"/>
      <c r="BT85" s="93"/>
      <c r="BU85" s="93"/>
      <c r="BV85" s="93"/>
      <c r="BW85" s="93"/>
      <c r="BX85" s="93"/>
      <c r="BY85" s="93"/>
      <c r="BZ85" s="93"/>
      <c r="CA85" s="93"/>
    </row>
    <row r="86" spans="1:79" s="42" customFormat="1" ht="3" customHeight="1" x14ac:dyDescent="0.3">
      <c r="A86" s="22"/>
      <c r="B86" s="53"/>
      <c r="C86" s="54"/>
      <c r="D86" s="23"/>
      <c r="E86" s="23"/>
      <c r="F86" s="193"/>
      <c r="G86" s="193"/>
      <c r="H86" s="193"/>
      <c r="I86" s="193"/>
      <c r="J86" s="193"/>
      <c r="K86" s="193"/>
      <c r="L86" s="193"/>
      <c r="M86" s="193"/>
      <c r="N86" s="193"/>
      <c r="O86" s="193"/>
      <c r="P86" s="193"/>
      <c r="Q86" s="193"/>
      <c r="R86" s="194"/>
      <c r="S86" s="46"/>
      <c r="T86" s="46"/>
      <c r="U86" s="74"/>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c r="BY86" s="75"/>
      <c r="BZ86" s="75"/>
      <c r="CA86" s="75"/>
    </row>
    <row r="87" spans="1:79" s="56" customFormat="1" ht="15" customHeight="1" x14ac:dyDescent="0.3">
      <c r="A87" s="341" t="s">
        <v>107</v>
      </c>
      <c r="B87" s="342"/>
      <c r="C87" s="52" t="s">
        <v>2</v>
      </c>
      <c r="D87" s="62">
        <f>D85</f>
        <v>-148168</v>
      </c>
      <c r="E87" s="62">
        <f>D87+E85</f>
        <v>-220420</v>
      </c>
      <c r="F87" s="197">
        <f>E87+F85</f>
        <v>-291756</v>
      </c>
      <c r="G87" s="197">
        <f t="shared" ref="G87:K87" si="27">F87+G85</f>
        <v>-263092</v>
      </c>
      <c r="H87" s="197">
        <f t="shared" si="27"/>
        <v>-184428</v>
      </c>
      <c r="I87" s="197">
        <f t="shared" si="27"/>
        <v>-105764</v>
      </c>
      <c r="J87" s="197">
        <f t="shared" si="27"/>
        <v>-27100</v>
      </c>
      <c r="K87" s="197">
        <f t="shared" si="27"/>
        <v>51564</v>
      </c>
      <c r="L87" s="197">
        <f t="shared" ref="L87" si="28">K87+L85</f>
        <v>130228</v>
      </c>
      <c r="M87" s="197">
        <f t="shared" ref="M87" si="29">L87+M85</f>
        <v>184808</v>
      </c>
      <c r="N87" s="197">
        <f>M87+N85</f>
        <v>239388</v>
      </c>
      <c r="O87" s="197">
        <f t="shared" ref="O87" si="30">N87+O85</f>
        <v>293968</v>
      </c>
      <c r="P87" s="197">
        <f t="shared" ref="P87" si="31">O87+P85</f>
        <v>348548</v>
      </c>
      <c r="Q87" s="197">
        <f t="shared" ref="Q87" si="32">P87+Q85</f>
        <v>1403128</v>
      </c>
      <c r="R87" s="197">
        <f t="shared" ref="R87" si="33">Q87+R85</f>
        <v>1457708</v>
      </c>
      <c r="S87" s="46"/>
      <c r="T87" s="46"/>
      <c r="U87" s="74"/>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c r="CA87" s="75"/>
    </row>
    <row r="88" spans="1:79" s="48" customFormat="1" ht="3" customHeight="1" x14ac:dyDescent="0.3">
      <c r="A88" s="43"/>
      <c r="B88" s="44"/>
      <c r="C88" s="45"/>
      <c r="D88" s="46"/>
      <c r="E88" s="46"/>
      <c r="F88" s="88"/>
      <c r="G88" s="88"/>
      <c r="H88" s="88"/>
      <c r="I88" s="88"/>
      <c r="J88" s="88"/>
      <c r="K88" s="88"/>
      <c r="L88" s="88"/>
      <c r="M88" s="88"/>
      <c r="N88" s="88"/>
      <c r="O88" s="88"/>
      <c r="P88" s="88"/>
      <c r="Q88" s="88"/>
      <c r="R88" s="88"/>
      <c r="S88" s="46"/>
      <c r="T88" s="46"/>
      <c r="U88" s="74"/>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c r="BN88" s="75"/>
      <c r="BO88" s="75"/>
      <c r="BP88" s="75"/>
      <c r="BQ88" s="75"/>
      <c r="BR88" s="75"/>
      <c r="BS88" s="75"/>
      <c r="BT88" s="75"/>
      <c r="BU88" s="75"/>
      <c r="BV88" s="75"/>
      <c r="BW88" s="75"/>
      <c r="BX88" s="75"/>
      <c r="BY88" s="75"/>
      <c r="BZ88" s="75"/>
      <c r="CA88" s="75"/>
    </row>
    <row r="89" spans="1:79" s="48" customFormat="1" ht="15" customHeight="1" x14ac:dyDescent="0.3">
      <c r="A89" s="81"/>
      <c r="B89" s="63"/>
      <c r="C89" s="64"/>
      <c r="D89" s="47"/>
      <c r="E89" s="47"/>
      <c r="F89" s="198"/>
      <c r="G89" s="198"/>
      <c r="H89" s="198"/>
      <c r="I89" s="198"/>
      <c r="J89" s="198"/>
      <c r="K89" s="198"/>
      <c r="L89" s="198"/>
      <c r="M89" s="198"/>
      <c r="N89" s="198"/>
      <c r="O89" s="198"/>
      <c r="P89" s="198"/>
      <c r="Q89" s="198"/>
      <c r="R89" s="198"/>
      <c r="S89" s="46" t="s">
        <v>153</v>
      </c>
      <c r="T89" s="46"/>
      <c r="U89" s="74"/>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c r="BN89" s="75"/>
      <c r="BO89" s="75"/>
      <c r="BP89" s="75"/>
      <c r="BQ89" s="75"/>
      <c r="BR89" s="75"/>
      <c r="BS89" s="75"/>
      <c r="BT89" s="75"/>
      <c r="BU89" s="75"/>
      <c r="BV89" s="75"/>
      <c r="BW89" s="75"/>
      <c r="BX89" s="75"/>
      <c r="BY89" s="75"/>
      <c r="BZ89" s="75"/>
      <c r="CA89" s="75"/>
    </row>
    <row r="90" spans="1:79" s="83" customFormat="1" ht="15" customHeight="1" x14ac:dyDescent="0.3">
      <c r="A90" s="338" t="s">
        <v>151</v>
      </c>
      <c r="B90" s="338"/>
      <c r="C90" s="338"/>
      <c r="D90" s="82">
        <f>-PV('4. Finantseerimisvajak'!$C$3,D92,0,D20,0)</f>
        <v>0</v>
      </c>
      <c r="E90" s="82">
        <f>-PV('4. Finantseerimisvajak'!$C$3,E92,0,E20,0)</f>
        <v>92455.621301775143</v>
      </c>
      <c r="F90" s="199">
        <f>-PV('4. Finantseerimisvajak'!$C$3,F92,0,F20,0)</f>
        <v>177799.27173418296</v>
      </c>
      <c r="G90" s="199">
        <f>-PV('4. Finantseerimisvajak'!$C$3,G92,0,G20,0)</f>
        <v>256441.2573089177</v>
      </c>
      <c r="H90" s="199">
        <f>-PV('4. Finantseerimisvajak'!$C$3,H92,0,H20,0)</f>
        <v>287674.48736577306</v>
      </c>
      <c r="I90" s="199">
        <f>-PV('4. Finantseerimisvajak'!$C$3,I92,0,I20,0)</f>
        <v>276610.08400555101</v>
      </c>
      <c r="J90" s="199">
        <f>-PV('4. Finantseerimisvajak'!$C$3,J92,0,J20,0)</f>
        <v>265971.23462072213</v>
      </c>
      <c r="K90" s="199">
        <f>-PV('4. Finantseerimisvajak'!$C$3,K92,0,K20,0)</f>
        <v>255741.57175069433</v>
      </c>
      <c r="L90" s="199">
        <f>-PV('4. Finantseerimisvajak'!$C$3,L92,0,L20,0)</f>
        <v>245905.35745259066</v>
      </c>
      <c r="M90" s="199">
        <f>-PV('4. Finantseerimisvajak'!$C$3,M92,0,M20,0)</f>
        <v>236447.45908902949</v>
      </c>
      <c r="N90" s="199">
        <f>-PV('4. Finantseerimisvajak'!$C$3,N92,0,N20,0)</f>
        <v>227353.32604714375</v>
      </c>
      <c r="O90" s="199">
        <f>-PV('4. Finantseerimisvajak'!$C$3,O92,0,O20,0)</f>
        <v>218608.9673530228</v>
      </c>
      <c r="P90" s="199">
        <f>-PV('4. Finantseerimisvajak'!$C$3,P92,0,P20,0)</f>
        <v>210200.93014713729</v>
      </c>
      <c r="Q90" s="199">
        <f>-PV('4. Finantseerimisvajak'!$C$3,Q92,0,Q20,0)</f>
        <v>779591.36180943786</v>
      </c>
      <c r="R90" s="199">
        <f>-PV('4. Finantseerimisvajak'!$C$3,R92,0,R20,0)</f>
        <v>194342.57594964618</v>
      </c>
      <c r="S90" s="94">
        <f>SUM(D90:R90)</f>
        <v>3725143.5059356247</v>
      </c>
      <c r="T90" s="95" t="str">
        <f>IF(ABS(Z90)&lt;1,"OK","Summa ei võrdu tabelis 4 oleva diskonteeritud tegevustulude summaga")</f>
        <v>OK</v>
      </c>
      <c r="X90" s="244"/>
      <c r="Y90" s="245" t="s">
        <v>181</v>
      </c>
      <c r="Z90" s="246">
        <f>S90-'4. Finantseerimisvajak'!D11</f>
        <v>0</v>
      </c>
      <c r="AA90" s="95"/>
      <c r="AB90" s="96"/>
      <c r="AC90" s="96"/>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6"/>
      <c r="BR90" s="96"/>
      <c r="BS90" s="96"/>
      <c r="BT90" s="96"/>
      <c r="BU90" s="96"/>
      <c r="BV90" s="96"/>
      <c r="BW90" s="96"/>
      <c r="BX90" s="96"/>
      <c r="BY90" s="96"/>
      <c r="BZ90" s="96"/>
      <c r="CA90" s="96"/>
    </row>
    <row r="91" spans="1:79" s="83" customFormat="1" ht="15" customHeight="1" x14ac:dyDescent="0.3">
      <c r="A91" s="338" t="s">
        <v>152</v>
      </c>
      <c r="B91" s="338"/>
      <c r="C91" s="338"/>
      <c r="D91" s="82">
        <f>-PV('4. Finantseerimisvajak'!$C$3,D92,0,D83,0)</f>
        <v>142469.23076923075</v>
      </c>
      <c r="E91" s="82">
        <f>-PV('4. Finantseerimisvajak'!$C$3,E92,0,E83,0)</f>
        <v>159256.65680473371</v>
      </c>
      <c r="F91" s="199">
        <f>-PV('4. Finantseerimisvajak'!$C$3,F92,0,F83,0)</f>
        <v>241216.71597633135</v>
      </c>
      <c r="G91" s="199">
        <f>-PV('4. Finantseerimisvajak'!$C$3,G92,0,G83,0)</f>
        <v>231939.14997724164</v>
      </c>
      <c r="H91" s="199">
        <f>-PV('4. Finantseerimisvajak'!$C$3,H92,0,H83,0)</f>
        <v>223018.41343965541</v>
      </c>
      <c r="I91" s="199">
        <f>-PV('4. Finantseerimisvajak'!$C$3,I92,0,I83,0)</f>
        <v>214440.78215351483</v>
      </c>
      <c r="J91" s="199">
        <f>-PV('4. Finantseerimisvajak'!$C$3,J92,0,J83,0)</f>
        <v>206193.05976299505</v>
      </c>
      <c r="K91" s="199">
        <f>-PV('4. Finantseerimisvajak'!$C$3,K92,0,K83,0)</f>
        <v>198262.55746441826</v>
      </c>
      <c r="L91" s="199">
        <f>-PV('4. Finantseerimisvajak'!$C$3,L92,0,L83,0)</f>
        <v>190637.07448501754</v>
      </c>
      <c r="M91" s="199">
        <f>-PV('4. Finantseerimisvajak'!$C$3,M92,0,M83,0)</f>
        <v>199575.16675451741</v>
      </c>
      <c r="N91" s="199">
        <f>-PV('4. Finantseerimisvajak'!$C$3,N92,0,N83,0)</f>
        <v>191899.19880242061</v>
      </c>
      <c r="O91" s="199">
        <f>-PV('4. Finantseerimisvajak'!$C$3,O92,0,O83,0)</f>
        <v>184518.46038694284</v>
      </c>
      <c r="P91" s="199">
        <f>-PV('4. Finantseerimisvajak'!$C$3,P92,0,P83,0)</f>
        <v>177421.59652590659</v>
      </c>
      <c r="Q91" s="199">
        <f>-PV('4. Finantseerimisvajak'!$C$3,Q92,0,Q83,0)</f>
        <v>170597.68896721787</v>
      </c>
      <c r="R91" s="199">
        <f>-PV('4. Finantseerimisvajak'!$C$3,R92,0,R83,0)</f>
        <v>164036.23939155563</v>
      </c>
      <c r="S91" s="94">
        <f>SUM(D91:R91)</f>
        <v>2895481.991661699</v>
      </c>
      <c r="T91" s="97" t="str">
        <f>IF(ABS(Z91)&lt;1,"OK","Summa ei võrdu tabelis 4 oleva diskonteeritud tegevuskulude summaga")</f>
        <v>OK</v>
      </c>
      <c r="X91" s="244"/>
      <c r="Y91" s="245" t="s">
        <v>181</v>
      </c>
      <c r="Z91" s="246">
        <f>S91-'4. Finantseerimisvajak'!D12</f>
        <v>0</v>
      </c>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6"/>
      <c r="BR91" s="96"/>
      <c r="BS91" s="96"/>
      <c r="BT91" s="96"/>
      <c r="BU91" s="96"/>
      <c r="BV91" s="96"/>
      <c r="BW91" s="96"/>
      <c r="BX91" s="96"/>
      <c r="BY91" s="96"/>
      <c r="BZ91" s="96"/>
      <c r="CA91" s="96"/>
    </row>
    <row r="92" spans="1:79" s="83" customFormat="1" ht="15" customHeight="1" x14ac:dyDescent="0.3">
      <c r="A92" s="102"/>
      <c r="B92" s="103"/>
      <c r="C92" s="104"/>
      <c r="D92" s="82">
        <v>1</v>
      </c>
      <c r="E92" s="82">
        <f>D92+1</f>
        <v>2</v>
      </c>
      <c r="F92" s="199">
        <f>E92+1</f>
        <v>3</v>
      </c>
      <c r="G92" s="199">
        <f t="shared" ref="G92:N92" si="34">F92+1</f>
        <v>4</v>
      </c>
      <c r="H92" s="199">
        <f t="shared" ref="H92:M92" si="35">G92+1</f>
        <v>5</v>
      </c>
      <c r="I92" s="199">
        <f t="shared" si="35"/>
        <v>6</v>
      </c>
      <c r="J92" s="199">
        <f t="shared" si="35"/>
        <v>7</v>
      </c>
      <c r="K92" s="199">
        <f t="shared" si="35"/>
        <v>8</v>
      </c>
      <c r="L92" s="199">
        <f t="shared" si="35"/>
        <v>9</v>
      </c>
      <c r="M92" s="199">
        <f t="shared" si="35"/>
        <v>10</v>
      </c>
      <c r="N92" s="199">
        <f t="shared" si="34"/>
        <v>11</v>
      </c>
      <c r="O92" s="199">
        <f t="shared" ref="O92" si="36">N92+1</f>
        <v>12</v>
      </c>
      <c r="P92" s="199">
        <f t="shared" ref="P92" si="37">O92+1</f>
        <v>13</v>
      </c>
      <c r="Q92" s="199">
        <f t="shared" ref="Q92" si="38">P92+1</f>
        <v>14</v>
      </c>
      <c r="R92" s="199">
        <f t="shared" ref="R92" si="39">Q92+1</f>
        <v>15</v>
      </c>
      <c r="S92" s="94"/>
      <c r="T92" s="202"/>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c r="BR92" s="96"/>
      <c r="BS92" s="96"/>
      <c r="BT92" s="96"/>
      <c r="BU92" s="96"/>
      <c r="BV92" s="96"/>
      <c r="BW92" s="96"/>
      <c r="BX92" s="96"/>
      <c r="BY92" s="96"/>
      <c r="BZ92" s="96"/>
      <c r="CA92" s="96"/>
    </row>
    <row r="93" spans="1:79" x14ac:dyDescent="0.3">
      <c r="A93" s="17"/>
      <c r="B93" s="37"/>
      <c r="C93" s="38"/>
      <c r="D93" s="39"/>
      <c r="E93" s="41"/>
      <c r="F93" s="41"/>
      <c r="G93" s="41"/>
      <c r="H93" s="41"/>
      <c r="I93" s="41"/>
      <c r="J93" s="41"/>
      <c r="K93" s="41"/>
      <c r="L93" s="41"/>
      <c r="M93" s="41"/>
      <c r="N93" s="41"/>
      <c r="O93" s="41"/>
      <c r="P93" s="41"/>
      <c r="Q93" s="41"/>
      <c r="R93" s="41"/>
      <c r="S93" s="46"/>
      <c r="T93" s="46"/>
      <c r="U93" s="74"/>
    </row>
    <row r="94" spans="1:79" x14ac:dyDescent="0.3">
      <c r="B94" s="49"/>
      <c r="C94" s="50"/>
      <c r="D94" s="41"/>
      <c r="E94" s="41"/>
      <c r="F94" s="41"/>
      <c r="G94" s="41"/>
      <c r="H94" s="41"/>
      <c r="I94" s="41"/>
      <c r="J94" s="41"/>
      <c r="K94" s="41"/>
      <c r="L94" s="41"/>
      <c r="M94" s="41"/>
      <c r="N94" s="41"/>
      <c r="O94" s="41"/>
      <c r="P94" s="41"/>
      <c r="Q94" s="41"/>
      <c r="R94" s="41"/>
      <c r="S94" s="88"/>
      <c r="T94" s="95"/>
      <c r="U94" s="74"/>
    </row>
    <row r="95" spans="1:79" x14ac:dyDescent="0.3">
      <c r="B95" s="49"/>
      <c r="C95" s="50"/>
      <c r="D95" s="41"/>
      <c r="E95" s="41"/>
      <c r="F95" s="41"/>
      <c r="G95" s="41"/>
      <c r="H95" s="41"/>
      <c r="I95" s="41"/>
      <c r="J95" s="41"/>
      <c r="K95" s="41"/>
      <c r="L95" s="41"/>
      <c r="M95" s="41"/>
      <c r="N95" s="41"/>
      <c r="O95" s="41"/>
      <c r="P95" s="41"/>
      <c r="Q95" s="41"/>
      <c r="R95" s="41"/>
      <c r="S95" s="88"/>
      <c r="T95" s="88"/>
      <c r="U95" s="74"/>
    </row>
    <row r="96" spans="1:79" x14ac:dyDescent="0.3">
      <c r="B96" s="49"/>
      <c r="C96" s="50"/>
      <c r="D96" s="41"/>
      <c r="E96" s="41"/>
      <c r="F96" s="41"/>
      <c r="G96" s="41"/>
      <c r="H96" s="41"/>
      <c r="I96" s="41"/>
      <c r="J96" s="41"/>
      <c r="K96" s="41"/>
      <c r="L96" s="41"/>
      <c r="M96" s="41"/>
      <c r="N96" s="41"/>
      <c r="O96" s="41"/>
      <c r="P96" s="41"/>
      <c r="Q96" s="41"/>
      <c r="R96" s="41"/>
      <c r="S96" s="88"/>
      <c r="T96" s="88"/>
      <c r="U96" s="74"/>
    </row>
    <row r="97" spans="2:21" x14ac:dyDescent="0.3">
      <c r="B97" s="49"/>
      <c r="C97" s="50"/>
      <c r="D97" s="41"/>
      <c r="E97" s="41"/>
      <c r="F97" s="41"/>
      <c r="G97" s="41"/>
      <c r="H97" s="41"/>
      <c r="I97" s="41"/>
      <c r="J97" s="41"/>
      <c r="K97" s="41"/>
      <c r="L97" s="41"/>
      <c r="M97" s="41"/>
      <c r="N97" s="41"/>
      <c r="O97" s="41"/>
      <c r="P97" s="41"/>
      <c r="Q97" s="41"/>
      <c r="R97" s="41"/>
      <c r="S97" s="88"/>
      <c r="T97" s="88"/>
      <c r="U97" s="74"/>
    </row>
    <row r="98" spans="2:21" x14ac:dyDescent="0.3">
      <c r="B98" s="49"/>
      <c r="C98" s="50"/>
      <c r="D98" s="41"/>
      <c r="E98" s="41"/>
      <c r="F98" s="41"/>
      <c r="G98" s="41"/>
      <c r="H98" s="41"/>
      <c r="I98" s="41"/>
      <c r="J98" s="41"/>
      <c r="K98" s="41"/>
      <c r="L98" s="41"/>
      <c r="M98" s="41"/>
      <c r="N98" s="41"/>
      <c r="O98" s="41"/>
      <c r="P98" s="41"/>
      <c r="Q98" s="41"/>
      <c r="R98" s="41"/>
      <c r="S98" s="88"/>
      <c r="T98" s="88"/>
      <c r="U98" s="74"/>
    </row>
    <row r="99" spans="2:21" x14ac:dyDescent="0.3">
      <c r="B99" s="49"/>
      <c r="C99" s="50"/>
      <c r="D99" s="41"/>
      <c r="E99" s="41"/>
      <c r="F99" s="41"/>
      <c r="G99" s="41"/>
      <c r="H99" s="41"/>
      <c r="I99" s="41"/>
      <c r="J99" s="41"/>
      <c r="K99" s="41"/>
      <c r="L99" s="41"/>
      <c r="M99" s="41"/>
      <c r="N99" s="41"/>
      <c r="O99" s="41"/>
      <c r="P99" s="41"/>
      <c r="Q99" s="41"/>
      <c r="R99" s="41"/>
      <c r="S99" s="88"/>
      <c r="T99" s="88"/>
      <c r="U99" s="74"/>
    </row>
    <row r="100" spans="2:21" x14ac:dyDescent="0.3">
      <c r="B100" s="49"/>
      <c r="C100" s="50"/>
      <c r="D100" s="41"/>
      <c r="E100" s="41"/>
      <c r="F100" s="41"/>
      <c r="G100" s="41"/>
      <c r="H100" s="41"/>
      <c r="I100" s="41"/>
      <c r="J100" s="41"/>
      <c r="K100" s="41"/>
      <c r="L100" s="41"/>
      <c r="M100" s="41"/>
      <c r="N100" s="41"/>
      <c r="O100" s="41"/>
      <c r="P100" s="41"/>
      <c r="Q100" s="41"/>
      <c r="R100" s="41"/>
      <c r="S100" s="88"/>
      <c r="T100" s="88"/>
      <c r="U100" s="74"/>
    </row>
    <row r="101" spans="2:21" x14ac:dyDescent="0.3">
      <c r="B101" s="49"/>
      <c r="C101" s="50"/>
      <c r="D101" s="41"/>
      <c r="E101" s="41"/>
      <c r="F101" s="41"/>
      <c r="G101" s="41"/>
      <c r="H101" s="41"/>
      <c r="I101" s="41"/>
      <c r="J101" s="41"/>
      <c r="K101" s="41"/>
      <c r="L101" s="41"/>
      <c r="M101" s="41"/>
      <c r="N101" s="41"/>
      <c r="O101" s="41"/>
      <c r="P101" s="41"/>
      <c r="Q101" s="41"/>
      <c r="R101" s="41"/>
      <c r="S101" s="88"/>
      <c r="T101" s="88"/>
      <c r="U101" s="74"/>
    </row>
    <row r="102" spans="2:21" x14ac:dyDescent="0.3">
      <c r="B102" s="49"/>
      <c r="C102" s="50"/>
      <c r="D102" s="41"/>
      <c r="E102" s="41"/>
      <c r="F102" s="41"/>
      <c r="G102" s="41"/>
      <c r="H102" s="41"/>
      <c r="I102" s="41"/>
      <c r="J102" s="41"/>
      <c r="K102" s="41"/>
      <c r="L102" s="41"/>
      <c r="M102" s="41"/>
      <c r="N102" s="41"/>
      <c r="O102" s="41"/>
      <c r="P102" s="41"/>
      <c r="Q102" s="41"/>
      <c r="R102" s="41"/>
      <c r="S102" s="88"/>
      <c r="T102" s="88"/>
      <c r="U102" s="74"/>
    </row>
    <row r="103" spans="2:21" x14ac:dyDescent="0.3">
      <c r="B103" s="49"/>
      <c r="C103" s="50"/>
      <c r="D103" s="41"/>
      <c r="E103" s="41"/>
      <c r="F103" s="41"/>
      <c r="G103" s="41"/>
      <c r="H103" s="41"/>
      <c r="I103" s="41"/>
      <c r="J103" s="41"/>
      <c r="K103" s="41"/>
      <c r="L103" s="41"/>
      <c r="M103" s="41"/>
      <c r="N103" s="41"/>
      <c r="O103" s="41"/>
      <c r="P103" s="41"/>
      <c r="Q103" s="41"/>
      <c r="R103" s="41"/>
      <c r="S103" s="88"/>
      <c r="T103" s="88"/>
      <c r="U103" s="74"/>
    </row>
    <row r="104" spans="2:21" x14ac:dyDescent="0.3">
      <c r="B104" s="49"/>
      <c r="C104" s="50"/>
      <c r="D104" s="41"/>
      <c r="E104" s="41"/>
      <c r="F104" s="41"/>
      <c r="G104" s="41"/>
      <c r="H104" s="41"/>
      <c r="I104" s="41"/>
      <c r="J104" s="41"/>
      <c r="K104" s="41"/>
      <c r="L104" s="41"/>
      <c r="M104" s="41"/>
      <c r="N104" s="41"/>
      <c r="O104" s="41"/>
      <c r="P104" s="41"/>
      <c r="Q104" s="41"/>
      <c r="R104" s="41"/>
      <c r="S104" s="88"/>
      <c r="T104" s="88"/>
      <c r="U104" s="74"/>
    </row>
    <row r="105" spans="2:21" x14ac:dyDescent="0.3">
      <c r="B105" s="49"/>
      <c r="C105" s="50"/>
      <c r="D105" s="41"/>
      <c r="E105" s="41"/>
      <c r="F105" s="41"/>
      <c r="G105" s="41"/>
      <c r="H105" s="41"/>
      <c r="I105" s="41"/>
      <c r="J105" s="41"/>
      <c r="K105" s="41"/>
      <c r="L105" s="41"/>
      <c r="M105" s="41"/>
      <c r="N105" s="41"/>
      <c r="O105" s="41"/>
      <c r="P105" s="41"/>
      <c r="Q105" s="41"/>
      <c r="R105" s="41"/>
      <c r="S105" s="88"/>
      <c r="T105" s="88"/>
      <c r="U105" s="74"/>
    </row>
    <row r="106" spans="2:21" x14ac:dyDescent="0.3">
      <c r="B106" s="49"/>
      <c r="C106" s="50"/>
      <c r="D106" s="41"/>
      <c r="E106" s="41"/>
      <c r="F106" s="41"/>
      <c r="G106" s="41"/>
      <c r="H106" s="41"/>
      <c r="I106" s="41"/>
      <c r="J106" s="41"/>
      <c r="K106" s="41"/>
      <c r="L106" s="41"/>
      <c r="M106" s="41"/>
      <c r="N106" s="41"/>
      <c r="O106" s="41"/>
      <c r="P106" s="41"/>
      <c r="Q106" s="41"/>
      <c r="R106" s="41"/>
      <c r="S106" s="88"/>
      <c r="T106" s="88"/>
      <c r="U106" s="74"/>
    </row>
    <row r="107" spans="2:21" x14ac:dyDescent="0.3">
      <c r="B107" s="49"/>
      <c r="C107" s="50"/>
      <c r="D107" s="41"/>
      <c r="E107" s="41"/>
      <c r="F107" s="41"/>
      <c r="G107" s="41"/>
      <c r="H107" s="41"/>
      <c r="I107" s="41"/>
      <c r="J107" s="41"/>
      <c r="K107" s="41"/>
      <c r="L107" s="41"/>
      <c r="M107" s="41"/>
      <c r="N107" s="41"/>
      <c r="O107" s="41"/>
      <c r="P107" s="41"/>
      <c r="Q107" s="41"/>
      <c r="R107" s="41"/>
      <c r="S107" s="88"/>
      <c r="T107" s="88"/>
      <c r="U107" s="74"/>
    </row>
    <row r="108" spans="2:21" x14ac:dyDescent="0.3">
      <c r="B108" s="49"/>
      <c r="C108" s="50"/>
      <c r="D108" s="41"/>
      <c r="E108" s="41"/>
      <c r="F108" s="41"/>
      <c r="G108" s="41"/>
      <c r="H108" s="41"/>
      <c r="I108" s="41"/>
      <c r="J108" s="41"/>
      <c r="K108" s="41"/>
      <c r="L108" s="41"/>
      <c r="M108" s="41"/>
      <c r="N108" s="41"/>
      <c r="O108" s="41"/>
      <c r="P108" s="41"/>
      <c r="Q108" s="41"/>
      <c r="R108" s="41"/>
      <c r="S108" s="88"/>
      <c r="T108" s="88"/>
      <c r="U108" s="74"/>
    </row>
    <row r="109" spans="2:21" x14ac:dyDescent="0.3">
      <c r="B109" s="49"/>
      <c r="C109" s="50"/>
      <c r="D109" s="41"/>
      <c r="E109" s="41"/>
      <c r="F109" s="41"/>
      <c r="G109" s="41"/>
      <c r="H109" s="41"/>
      <c r="I109" s="41"/>
      <c r="J109" s="41"/>
      <c r="K109" s="41"/>
      <c r="L109" s="41"/>
      <c r="M109" s="41"/>
      <c r="N109" s="41"/>
      <c r="O109" s="41"/>
      <c r="P109" s="41"/>
      <c r="Q109" s="41"/>
      <c r="R109" s="41"/>
      <c r="S109" s="88"/>
      <c r="T109" s="88"/>
      <c r="U109" s="74"/>
    </row>
    <row r="110" spans="2:21" x14ac:dyDescent="0.3">
      <c r="B110" s="49"/>
      <c r="C110" s="50"/>
      <c r="D110" s="41"/>
      <c r="E110" s="41"/>
      <c r="F110" s="41"/>
      <c r="G110" s="41"/>
      <c r="H110" s="41"/>
      <c r="I110" s="41"/>
      <c r="J110" s="41"/>
      <c r="K110" s="41"/>
      <c r="L110" s="41"/>
      <c r="M110" s="41"/>
      <c r="N110" s="41"/>
      <c r="O110" s="41"/>
      <c r="P110" s="41"/>
      <c r="Q110" s="41"/>
      <c r="R110" s="41"/>
      <c r="S110" s="88"/>
      <c r="T110" s="88"/>
      <c r="U110" s="74"/>
    </row>
    <row r="111" spans="2:21" x14ac:dyDescent="0.3">
      <c r="B111" s="49"/>
      <c r="C111" s="50"/>
      <c r="D111" s="41"/>
      <c r="E111" s="41"/>
      <c r="F111" s="41"/>
      <c r="G111" s="41"/>
      <c r="H111" s="41"/>
      <c r="I111" s="41"/>
      <c r="J111" s="41"/>
      <c r="K111" s="41"/>
      <c r="L111" s="41"/>
      <c r="M111" s="41"/>
      <c r="N111" s="41"/>
      <c r="O111" s="41"/>
      <c r="P111" s="41"/>
      <c r="Q111" s="41"/>
      <c r="R111" s="41"/>
      <c r="S111" s="88"/>
      <c r="T111" s="88"/>
      <c r="U111" s="74"/>
    </row>
    <row r="112" spans="2:21" x14ac:dyDescent="0.3">
      <c r="B112" s="49"/>
      <c r="C112" s="50"/>
      <c r="D112" s="41"/>
      <c r="E112" s="41"/>
      <c r="F112" s="41"/>
      <c r="G112" s="41"/>
      <c r="H112" s="41"/>
      <c r="I112" s="41"/>
      <c r="J112" s="41"/>
      <c r="K112" s="41"/>
      <c r="L112" s="41"/>
      <c r="M112" s="41"/>
      <c r="N112" s="41"/>
      <c r="O112" s="41"/>
      <c r="P112" s="41"/>
      <c r="Q112" s="41"/>
      <c r="R112" s="41"/>
      <c r="S112" s="88"/>
      <c r="T112" s="88"/>
      <c r="U112" s="74"/>
    </row>
    <row r="113" spans="2:21" x14ac:dyDescent="0.3">
      <c r="B113" s="49"/>
      <c r="C113" s="50"/>
      <c r="D113" s="41"/>
      <c r="E113" s="41"/>
      <c r="F113" s="41"/>
      <c r="G113" s="41"/>
      <c r="H113" s="41"/>
      <c r="I113" s="41"/>
      <c r="J113" s="41"/>
      <c r="K113" s="41"/>
      <c r="L113" s="41"/>
      <c r="M113" s="41"/>
      <c r="N113" s="41"/>
      <c r="O113" s="41"/>
      <c r="P113" s="41"/>
      <c r="Q113" s="41"/>
      <c r="R113" s="41"/>
      <c r="S113" s="88"/>
      <c r="T113" s="88"/>
      <c r="U113" s="74"/>
    </row>
    <row r="114" spans="2:21" x14ac:dyDescent="0.3">
      <c r="B114" s="49"/>
      <c r="C114" s="50"/>
      <c r="D114" s="41"/>
      <c r="E114" s="41"/>
      <c r="F114" s="41"/>
      <c r="G114" s="41"/>
      <c r="H114" s="41"/>
      <c r="I114" s="41"/>
      <c r="J114" s="41"/>
      <c r="K114" s="41"/>
      <c r="L114" s="41"/>
      <c r="M114" s="41"/>
      <c r="N114" s="41"/>
      <c r="O114" s="41"/>
      <c r="P114" s="41"/>
      <c r="Q114" s="41"/>
      <c r="R114" s="41"/>
      <c r="S114" s="88"/>
      <c r="T114" s="88"/>
      <c r="U114" s="74"/>
    </row>
    <row r="115" spans="2:21" x14ac:dyDescent="0.3">
      <c r="B115" s="49"/>
      <c r="C115" s="50"/>
      <c r="D115" s="41"/>
      <c r="E115" s="41"/>
      <c r="F115" s="41"/>
      <c r="G115" s="41"/>
      <c r="H115" s="41"/>
      <c r="I115" s="41"/>
      <c r="J115" s="41"/>
      <c r="K115" s="41"/>
      <c r="L115" s="41"/>
      <c r="M115" s="41"/>
      <c r="N115" s="41"/>
      <c r="O115" s="41"/>
      <c r="P115" s="41"/>
      <c r="Q115" s="41"/>
      <c r="R115" s="41"/>
      <c r="S115" s="88"/>
      <c r="T115" s="88"/>
      <c r="U115" s="74"/>
    </row>
    <row r="116" spans="2:21" x14ac:dyDescent="0.3">
      <c r="B116" s="49"/>
      <c r="C116" s="50"/>
      <c r="D116" s="41"/>
      <c r="E116" s="41"/>
      <c r="F116" s="41"/>
      <c r="G116" s="41"/>
      <c r="H116" s="41"/>
      <c r="I116" s="41"/>
      <c r="J116" s="41"/>
      <c r="K116" s="41"/>
      <c r="L116" s="41"/>
      <c r="M116" s="41"/>
      <c r="N116" s="41"/>
      <c r="O116" s="41"/>
      <c r="P116" s="41"/>
      <c r="Q116" s="41"/>
      <c r="R116" s="41"/>
      <c r="S116" s="88"/>
      <c r="T116" s="88"/>
      <c r="U116" s="74"/>
    </row>
    <row r="117" spans="2:21" x14ac:dyDescent="0.3">
      <c r="B117" s="49"/>
      <c r="C117" s="50"/>
      <c r="D117" s="41"/>
      <c r="E117" s="41"/>
      <c r="F117" s="41"/>
      <c r="G117" s="41"/>
      <c r="H117" s="41"/>
      <c r="I117" s="41"/>
      <c r="J117" s="41"/>
      <c r="K117" s="41"/>
      <c r="L117" s="41"/>
      <c r="M117" s="41"/>
      <c r="N117" s="41"/>
      <c r="O117" s="41"/>
      <c r="P117" s="41"/>
      <c r="Q117" s="41"/>
      <c r="R117" s="41"/>
      <c r="S117" s="88"/>
      <c r="T117" s="88"/>
      <c r="U117" s="74"/>
    </row>
    <row r="118" spans="2:21" x14ac:dyDescent="0.3">
      <c r="B118" s="49"/>
      <c r="C118" s="50"/>
      <c r="D118" s="41"/>
      <c r="E118" s="41"/>
      <c r="F118" s="41"/>
      <c r="G118" s="41"/>
      <c r="H118" s="41"/>
      <c r="I118" s="41"/>
      <c r="J118" s="41"/>
      <c r="K118" s="41"/>
      <c r="L118" s="41"/>
      <c r="M118" s="41"/>
      <c r="N118" s="41"/>
      <c r="O118" s="41"/>
      <c r="P118" s="41"/>
      <c r="Q118" s="41"/>
      <c r="R118" s="41"/>
      <c r="S118" s="88"/>
      <c r="T118" s="88"/>
      <c r="U118" s="74"/>
    </row>
    <row r="119" spans="2:21" x14ac:dyDescent="0.3">
      <c r="B119" s="49"/>
      <c r="C119" s="50"/>
      <c r="D119" s="41"/>
      <c r="E119" s="41"/>
      <c r="F119" s="41"/>
      <c r="G119" s="41"/>
      <c r="H119" s="41"/>
      <c r="I119" s="41"/>
      <c r="J119" s="41"/>
      <c r="K119" s="41"/>
      <c r="L119" s="41"/>
      <c r="M119" s="41"/>
      <c r="N119" s="41"/>
      <c r="O119" s="41"/>
      <c r="P119" s="41"/>
      <c r="Q119" s="41"/>
      <c r="R119" s="41"/>
      <c r="S119" s="88"/>
      <c r="T119" s="88"/>
      <c r="U119" s="74"/>
    </row>
    <row r="120" spans="2:21" x14ac:dyDescent="0.3">
      <c r="B120" s="49"/>
      <c r="C120" s="50"/>
      <c r="D120" s="41"/>
      <c r="E120" s="41"/>
      <c r="F120" s="41"/>
      <c r="G120" s="41"/>
      <c r="H120" s="41"/>
      <c r="I120" s="41"/>
      <c r="J120" s="41"/>
      <c r="K120" s="41"/>
      <c r="L120" s="41"/>
      <c r="M120" s="41"/>
      <c r="N120" s="41"/>
      <c r="O120" s="41"/>
      <c r="P120" s="41"/>
      <c r="Q120" s="41"/>
      <c r="R120" s="41"/>
      <c r="S120" s="88"/>
      <c r="T120" s="88"/>
      <c r="U120" s="74"/>
    </row>
    <row r="121" spans="2:21" x14ac:dyDescent="0.3">
      <c r="B121" s="49"/>
      <c r="C121" s="50"/>
      <c r="D121" s="41"/>
      <c r="E121" s="41"/>
      <c r="F121" s="41"/>
      <c r="G121" s="41"/>
      <c r="H121" s="41"/>
      <c r="I121" s="41"/>
      <c r="J121" s="41"/>
      <c r="K121" s="41"/>
      <c r="L121" s="41"/>
      <c r="M121" s="41"/>
      <c r="N121" s="41"/>
      <c r="O121" s="41"/>
      <c r="P121" s="41"/>
      <c r="Q121" s="41"/>
      <c r="R121" s="41"/>
      <c r="S121" s="88"/>
      <c r="T121" s="88"/>
      <c r="U121" s="74"/>
    </row>
    <row r="122" spans="2:21" x14ac:dyDescent="0.3">
      <c r="B122" s="49"/>
      <c r="C122" s="50"/>
      <c r="D122" s="41"/>
      <c r="E122" s="41"/>
      <c r="F122" s="41"/>
      <c r="G122" s="41"/>
      <c r="H122" s="41"/>
      <c r="I122" s="41"/>
      <c r="J122" s="41"/>
      <c r="K122" s="41"/>
      <c r="L122" s="41"/>
      <c r="M122" s="41"/>
      <c r="N122" s="41"/>
      <c r="O122" s="41"/>
      <c r="P122" s="41"/>
      <c r="Q122" s="41"/>
      <c r="R122" s="41"/>
      <c r="S122" s="88"/>
      <c r="T122" s="88"/>
      <c r="U122" s="74"/>
    </row>
    <row r="123" spans="2:21" x14ac:dyDescent="0.3">
      <c r="B123" s="49"/>
      <c r="C123" s="50"/>
      <c r="D123" s="41"/>
      <c r="E123" s="41"/>
      <c r="F123" s="41"/>
      <c r="G123" s="41"/>
      <c r="H123" s="41"/>
      <c r="I123" s="41"/>
      <c r="J123" s="41"/>
      <c r="K123" s="41"/>
      <c r="L123" s="41"/>
      <c r="M123" s="41"/>
      <c r="N123" s="41"/>
      <c r="O123" s="41"/>
      <c r="P123" s="41"/>
      <c r="Q123" s="41"/>
      <c r="R123" s="41"/>
      <c r="S123" s="88"/>
      <c r="T123" s="88"/>
      <c r="U123" s="74"/>
    </row>
    <row r="124" spans="2:21" x14ac:dyDescent="0.3">
      <c r="B124" s="49"/>
      <c r="C124" s="50"/>
      <c r="D124" s="41"/>
      <c r="E124" s="41"/>
      <c r="F124" s="41"/>
      <c r="G124" s="41"/>
      <c r="H124" s="41"/>
      <c r="I124" s="41"/>
      <c r="J124" s="41"/>
      <c r="K124" s="41"/>
      <c r="L124" s="41"/>
      <c r="M124" s="41"/>
      <c r="N124" s="41"/>
      <c r="O124" s="41"/>
      <c r="P124" s="41"/>
      <c r="Q124" s="41"/>
      <c r="R124" s="41"/>
      <c r="S124" s="88"/>
      <c r="T124" s="88"/>
      <c r="U124" s="74"/>
    </row>
    <row r="125" spans="2:21" x14ac:dyDescent="0.3">
      <c r="B125" s="49"/>
      <c r="C125" s="50"/>
      <c r="D125" s="41"/>
      <c r="E125" s="41"/>
      <c r="F125" s="41"/>
      <c r="G125" s="41"/>
      <c r="H125" s="41"/>
      <c r="I125" s="41"/>
      <c r="J125" s="41"/>
      <c r="K125" s="41"/>
      <c r="L125" s="41"/>
      <c r="M125" s="41"/>
      <c r="N125" s="41"/>
      <c r="O125" s="41"/>
      <c r="P125" s="41"/>
      <c r="Q125" s="41"/>
      <c r="R125" s="41"/>
      <c r="S125" s="88"/>
      <c r="T125" s="88"/>
      <c r="U125" s="74"/>
    </row>
    <row r="126" spans="2:21" x14ac:dyDescent="0.3">
      <c r="B126" s="49"/>
      <c r="C126" s="50"/>
      <c r="D126" s="41"/>
      <c r="E126" s="41"/>
      <c r="F126" s="41"/>
      <c r="G126" s="41"/>
      <c r="H126" s="41"/>
      <c r="I126" s="41"/>
      <c r="J126" s="41"/>
      <c r="K126" s="41"/>
      <c r="L126" s="41"/>
      <c r="M126" s="41"/>
      <c r="N126" s="41"/>
      <c r="O126" s="41"/>
      <c r="P126" s="41"/>
      <c r="Q126" s="41"/>
      <c r="R126" s="41"/>
      <c r="S126" s="88"/>
      <c r="T126" s="88"/>
      <c r="U126" s="74"/>
    </row>
    <row r="127" spans="2:21" x14ac:dyDescent="0.3">
      <c r="B127" s="49"/>
      <c r="C127" s="50"/>
      <c r="D127" s="41"/>
      <c r="E127" s="41"/>
      <c r="F127" s="41"/>
      <c r="G127" s="41"/>
      <c r="H127" s="41"/>
      <c r="I127" s="41"/>
      <c r="J127" s="41"/>
      <c r="K127" s="41"/>
      <c r="L127" s="41"/>
      <c r="M127" s="41"/>
      <c r="N127" s="41"/>
      <c r="O127" s="41"/>
      <c r="P127" s="41"/>
      <c r="Q127" s="41"/>
      <c r="R127" s="41"/>
      <c r="S127" s="88"/>
      <c r="T127" s="88"/>
      <c r="U127" s="74"/>
    </row>
    <row r="128" spans="2:21" x14ac:dyDescent="0.3">
      <c r="B128" s="49"/>
      <c r="C128" s="50"/>
      <c r="D128" s="41"/>
      <c r="E128" s="41"/>
      <c r="F128" s="41"/>
      <c r="G128" s="41"/>
      <c r="H128" s="41"/>
      <c r="I128" s="41"/>
      <c r="J128" s="41"/>
      <c r="K128" s="41"/>
      <c r="L128" s="41"/>
      <c r="M128" s="41"/>
      <c r="N128" s="41"/>
      <c r="O128" s="41"/>
      <c r="P128" s="41"/>
      <c r="Q128" s="41"/>
      <c r="R128" s="41"/>
      <c r="S128" s="88"/>
      <c r="T128" s="88"/>
      <c r="U128" s="74"/>
    </row>
    <row r="129" spans="2:21" x14ac:dyDescent="0.3">
      <c r="B129" s="49"/>
      <c r="C129" s="50"/>
      <c r="D129" s="41"/>
      <c r="E129" s="41"/>
      <c r="F129" s="41"/>
      <c r="G129" s="41"/>
      <c r="H129" s="41"/>
      <c r="I129" s="41"/>
      <c r="J129" s="41"/>
      <c r="K129" s="41"/>
      <c r="L129" s="41"/>
      <c r="M129" s="41"/>
      <c r="N129" s="41"/>
      <c r="O129" s="41"/>
      <c r="P129" s="41"/>
      <c r="Q129" s="41"/>
      <c r="R129" s="41"/>
      <c r="S129" s="88"/>
      <c r="T129" s="88"/>
      <c r="U129" s="74"/>
    </row>
    <row r="130" spans="2:21" x14ac:dyDescent="0.3">
      <c r="B130" s="49"/>
      <c r="C130" s="50"/>
      <c r="D130" s="41"/>
      <c r="E130" s="41"/>
      <c r="F130" s="41"/>
      <c r="G130" s="41"/>
      <c r="H130" s="41"/>
      <c r="I130" s="41"/>
      <c r="J130" s="41"/>
      <c r="K130" s="41"/>
      <c r="L130" s="41"/>
      <c r="M130" s="41"/>
      <c r="N130" s="41"/>
      <c r="O130" s="41"/>
      <c r="P130" s="41"/>
      <c r="Q130" s="41"/>
      <c r="R130" s="41"/>
      <c r="S130" s="88"/>
      <c r="T130" s="88"/>
      <c r="U130" s="74"/>
    </row>
    <row r="131" spans="2:21" x14ac:dyDescent="0.3">
      <c r="B131" s="49"/>
      <c r="C131" s="50"/>
      <c r="D131" s="41"/>
      <c r="E131" s="41"/>
      <c r="F131" s="41"/>
      <c r="G131" s="41"/>
      <c r="H131" s="41"/>
      <c r="I131" s="41"/>
      <c r="J131" s="41"/>
      <c r="K131" s="41"/>
      <c r="L131" s="41"/>
      <c r="M131" s="41"/>
      <c r="N131" s="41"/>
      <c r="O131" s="41"/>
      <c r="P131" s="41"/>
      <c r="Q131" s="41"/>
      <c r="R131" s="41"/>
      <c r="S131" s="88"/>
      <c r="T131" s="88"/>
      <c r="U131" s="74"/>
    </row>
    <row r="132" spans="2:21" x14ac:dyDescent="0.3">
      <c r="B132" s="49"/>
      <c r="C132" s="50"/>
      <c r="D132" s="41"/>
      <c r="E132" s="41"/>
      <c r="F132" s="41"/>
      <c r="G132" s="41"/>
      <c r="H132" s="41"/>
      <c r="I132" s="41"/>
      <c r="J132" s="41"/>
      <c r="K132" s="41"/>
      <c r="L132" s="41"/>
      <c r="M132" s="41"/>
      <c r="N132" s="41"/>
      <c r="O132" s="41"/>
      <c r="P132" s="41"/>
      <c r="Q132" s="41"/>
      <c r="R132" s="41"/>
      <c r="S132" s="88"/>
      <c r="T132" s="88"/>
      <c r="U132" s="74"/>
    </row>
    <row r="133" spans="2:21" x14ac:dyDescent="0.3">
      <c r="B133" s="49"/>
      <c r="C133" s="50"/>
      <c r="D133" s="41"/>
      <c r="E133" s="41"/>
      <c r="F133" s="41"/>
      <c r="G133" s="41"/>
      <c r="H133" s="41"/>
      <c r="I133" s="41"/>
      <c r="J133" s="41"/>
      <c r="K133" s="41"/>
      <c r="L133" s="41"/>
      <c r="M133" s="41"/>
      <c r="N133" s="41"/>
      <c r="O133" s="41"/>
      <c r="P133" s="41"/>
      <c r="Q133" s="41"/>
      <c r="R133" s="41"/>
      <c r="S133" s="88"/>
      <c r="T133" s="88"/>
      <c r="U133" s="74"/>
    </row>
    <row r="134" spans="2:21" x14ac:dyDescent="0.3">
      <c r="B134" s="49"/>
      <c r="C134" s="50"/>
      <c r="D134" s="41"/>
      <c r="E134" s="41"/>
      <c r="F134" s="41"/>
      <c r="G134" s="41"/>
      <c r="H134" s="41"/>
      <c r="I134" s="41"/>
      <c r="J134" s="41"/>
      <c r="K134" s="41"/>
      <c r="L134" s="41"/>
      <c r="M134" s="41"/>
      <c r="N134" s="41"/>
      <c r="O134" s="41"/>
      <c r="P134" s="41"/>
      <c r="Q134" s="41"/>
      <c r="R134" s="41"/>
      <c r="S134" s="88"/>
      <c r="T134" s="88"/>
      <c r="U134" s="74"/>
    </row>
    <row r="135" spans="2:21" x14ac:dyDescent="0.3">
      <c r="B135" s="49"/>
      <c r="C135" s="50"/>
      <c r="D135" s="41"/>
      <c r="E135" s="41"/>
      <c r="F135" s="41"/>
      <c r="G135" s="41"/>
      <c r="H135" s="41"/>
      <c r="I135" s="41"/>
      <c r="J135" s="41"/>
      <c r="K135" s="41"/>
      <c r="L135" s="41"/>
      <c r="M135" s="41"/>
      <c r="N135" s="41"/>
      <c r="O135" s="41"/>
      <c r="P135" s="41"/>
      <c r="Q135" s="41"/>
      <c r="R135" s="41"/>
      <c r="S135" s="88"/>
      <c r="T135" s="88"/>
      <c r="U135" s="74"/>
    </row>
    <row r="136" spans="2:21" x14ac:dyDescent="0.3">
      <c r="B136" s="49"/>
      <c r="C136" s="50"/>
      <c r="D136" s="41"/>
      <c r="E136" s="41"/>
      <c r="F136" s="41"/>
      <c r="G136" s="41"/>
      <c r="H136" s="41"/>
      <c r="I136" s="41"/>
      <c r="J136" s="41"/>
      <c r="K136" s="41"/>
      <c r="L136" s="41"/>
      <c r="M136" s="41"/>
      <c r="N136" s="41"/>
      <c r="O136" s="41"/>
      <c r="P136" s="41"/>
      <c r="Q136" s="41"/>
      <c r="R136" s="41"/>
      <c r="S136" s="88"/>
      <c r="T136" s="88"/>
      <c r="U136" s="74"/>
    </row>
    <row r="137" spans="2:21" x14ac:dyDescent="0.3">
      <c r="B137" s="49"/>
      <c r="C137" s="50"/>
      <c r="D137" s="41"/>
      <c r="E137" s="41"/>
      <c r="F137" s="41"/>
      <c r="G137" s="41"/>
      <c r="H137" s="41"/>
      <c r="I137" s="41"/>
      <c r="J137" s="41"/>
      <c r="K137" s="41"/>
      <c r="L137" s="41"/>
      <c r="M137" s="41"/>
      <c r="N137" s="41"/>
      <c r="O137" s="41"/>
      <c r="P137" s="41"/>
      <c r="Q137" s="41"/>
      <c r="R137" s="41"/>
      <c r="S137" s="88"/>
      <c r="T137" s="88"/>
      <c r="U137" s="74"/>
    </row>
    <row r="138" spans="2:21" x14ac:dyDescent="0.3">
      <c r="B138" s="49"/>
      <c r="C138" s="50"/>
      <c r="D138" s="41"/>
      <c r="E138" s="41"/>
      <c r="F138" s="41"/>
      <c r="G138" s="41"/>
      <c r="H138" s="41"/>
      <c r="I138" s="41"/>
      <c r="J138" s="41"/>
      <c r="K138" s="41"/>
      <c r="L138" s="41"/>
      <c r="M138" s="41"/>
      <c r="N138" s="41"/>
      <c r="O138" s="41"/>
      <c r="P138" s="41"/>
      <c r="Q138" s="41"/>
      <c r="R138" s="41"/>
      <c r="S138" s="88"/>
      <c r="T138" s="88"/>
      <c r="U138" s="74"/>
    </row>
    <row r="139" spans="2:21" x14ac:dyDescent="0.3">
      <c r="B139" s="49"/>
      <c r="C139" s="50"/>
      <c r="D139" s="41"/>
      <c r="E139" s="41"/>
      <c r="F139" s="41"/>
      <c r="G139" s="41"/>
      <c r="H139" s="41"/>
      <c r="I139" s="41"/>
      <c r="J139" s="41"/>
      <c r="K139" s="41"/>
      <c r="L139" s="41"/>
      <c r="M139" s="41"/>
      <c r="N139" s="41"/>
      <c r="O139" s="41"/>
      <c r="P139" s="41"/>
      <c r="Q139" s="41"/>
      <c r="R139" s="41"/>
      <c r="S139" s="88"/>
      <c r="T139" s="88"/>
      <c r="U139" s="74"/>
    </row>
    <row r="140" spans="2:21" x14ac:dyDescent="0.3">
      <c r="B140" s="49"/>
      <c r="C140" s="50"/>
      <c r="D140" s="41"/>
      <c r="E140" s="41"/>
      <c r="F140" s="41"/>
      <c r="G140" s="41"/>
      <c r="H140" s="41"/>
      <c r="I140" s="41"/>
      <c r="J140" s="41"/>
      <c r="K140" s="41"/>
      <c r="L140" s="41"/>
      <c r="M140" s="41"/>
      <c r="N140" s="41"/>
      <c r="O140" s="41"/>
      <c r="P140" s="41"/>
      <c r="Q140" s="41"/>
      <c r="R140" s="41"/>
      <c r="S140" s="88"/>
      <c r="T140" s="88"/>
      <c r="U140" s="74"/>
    </row>
    <row r="141" spans="2:21" x14ac:dyDescent="0.3">
      <c r="B141" s="49"/>
      <c r="C141" s="50"/>
      <c r="D141" s="41"/>
      <c r="E141" s="41"/>
      <c r="F141" s="41"/>
      <c r="G141" s="41"/>
      <c r="H141" s="41"/>
      <c r="I141" s="41"/>
      <c r="J141" s="41"/>
      <c r="K141" s="41"/>
      <c r="L141" s="41"/>
      <c r="M141" s="41"/>
      <c r="N141" s="41"/>
      <c r="O141" s="41"/>
      <c r="P141" s="41"/>
      <c r="Q141" s="41"/>
      <c r="R141" s="41"/>
      <c r="S141" s="88"/>
      <c r="T141" s="88"/>
      <c r="U141" s="74"/>
    </row>
    <row r="142" spans="2:21" x14ac:dyDescent="0.3">
      <c r="B142" s="49"/>
      <c r="C142" s="50"/>
      <c r="D142" s="41"/>
      <c r="E142" s="41"/>
      <c r="F142" s="41"/>
      <c r="G142" s="41"/>
      <c r="H142" s="41"/>
      <c r="I142" s="41"/>
      <c r="J142" s="41"/>
      <c r="K142" s="41"/>
      <c r="L142" s="41"/>
      <c r="M142" s="41"/>
      <c r="N142" s="41"/>
      <c r="O142" s="41"/>
      <c r="P142" s="41"/>
      <c r="Q142" s="41"/>
      <c r="R142" s="41"/>
      <c r="S142" s="88"/>
      <c r="T142" s="88"/>
      <c r="U142" s="74"/>
    </row>
    <row r="143" spans="2:21" x14ac:dyDescent="0.3">
      <c r="B143" s="49"/>
      <c r="C143" s="50"/>
      <c r="D143" s="41"/>
      <c r="E143" s="41"/>
      <c r="F143" s="41"/>
      <c r="G143" s="41"/>
      <c r="H143" s="41"/>
      <c r="I143" s="41"/>
      <c r="J143" s="41"/>
      <c r="K143" s="41"/>
      <c r="L143" s="41"/>
      <c r="M143" s="41"/>
      <c r="N143" s="41"/>
      <c r="O143" s="41"/>
      <c r="P143" s="41"/>
      <c r="Q143" s="41"/>
      <c r="R143" s="41"/>
      <c r="S143" s="88"/>
      <c r="T143" s="88"/>
      <c r="U143" s="74"/>
    </row>
    <row r="144" spans="2:21" x14ac:dyDescent="0.3">
      <c r="B144" s="49"/>
      <c r="C144" s="50"/>
      <c r="D144" s="41"/>
      <c r="E144" s="41"/>
      <c r="F144" s="41"/>
      <c r="G144" s="41"/>
      <c r="H144" s="41"/>
      <c r="I144" s="41"/>
      <c r="J144" s="41"/>
      <c r="K144" s="41"/>
      <c r="L144" s="41"/>
      <c r="M144" s="41"/>
      <c r="N144" s="41"/>
      <c r="O144" s="41"/>
      <c r="P144" s="41"/>
      <c r="Q144" s="41"/>
      <c r="R144" s="41"/>
      <c r="S144" s="88"/>
      <c r="T144" s="88"/>
      <c r="U144" s="74"/>
    </row>
    <row r="145" spans="2:21" x14ac:dyDescent="0.3">
      <c r="B145" s="49"/>
      <c r="C145" s="50"/>
      <c r="D145" s="41"/>
      <c r="E145" s="41"/>
      <c r="F145" s="41"/>
      <c r="G145" s="41"/>
      <c r="H145" s="41"/>
      <c r="I145" s="41"/>
      <c r="J145" s="41"/>
      <c r="K145" s="41"/>
      <c r="L145" s="41"/>
      <c r="M145" s="41"/>
      <c r="N145" s="41"/>
      <c r="O145" s="41"/>
      <c r="P145" s="41"/>
      <c r="Q145" s="41"/>
      <c r="R145" s="41"/>
      <c r="S145" s="88"/>
      <c r="T145" s="88"/>
      <c r="U145" s="74"/>
    </row>
    <row r="146" spans="2:21" x14ac:dyDescent="0.3">
      <c r="B146" s="49"/>
      <c r="C146" s="50"/>
      <c r="D146" s="41"/>
      <c r="E146" s="41"/>
      <c r="F146" s="41"/>
      <c r="G146" s="41"/>
      <c r="H146" s="41"/>
      <c r="I146" s="41"/>
      <c r="J146" s="41"/>
      <c r="K146" s="41"/>
      <c r="L146" s="41"/>
      <c r="M146" s="41"/>
      <c r="N146" s="41"/>
      <c r="O146" s="41"/>
      <c r="P146" s="41"/>
      <c r="Q146" s="41"/>
      <c r="R146" s="41"/>
      <c r="S146" s="88"/>
      <c r="T146" s="88"/>
      <c r="U146" s="74"/>
    </row>
    <row r="147" spans="2:21" x14ac:dyDescent="0.3">
      <c r="B147" s="49"/>
      <c r="C147" s="50"/>
      <c r="D147" s="41"/>
      <c r="E147" s="41"/>
      <c r="F147" s="41"/>
      <c r="G147" s="41"/>
      <c r="H147" s="41"/>
      <c r="I147" s="41"/>
      <c r="J147" s="41"/>
      <c r="K147" s="41"/>
      <c r="L147" s="41"/>
      <c r="M147" s="41"/>
      <c r="N147" s="41"/>
      <c r="O147" s="41"/>
      <c r="P147" s="41"/>
      <c r="Q147" s="41"/>
      <c r="R147" s="41"/>
      <c r="S147" s="88"/>
      <c r="T147" s="88"/>
      <c r="U147" s="74"/>
    </row>
    <row r="148" spans="2:21" x14ac:dyDescent="0.3">
      <c r="B148" s="49"/>
      <c r="C148" s="50"/>
      <c r="D148" s="41"/>
      <c r="E148" s="41"/>
      <c r="F148" s="41"/>
      <c r="G148" s="41"/>
      <c r="H148" s="41"/>
      <c r="I148" s="41"/>
      <c r="J148" s="41"/>
      <c r="K148" s="41"/>
      <c r="L148" s="41"/>
      <c r="M148" s="41"/>
      <c r="N148" s="41"/>
      <c r="O148" s="41"/>
      <c r="P148" s="41"/>
      <c r="Q148" s="41"/>
      <c r="R148" s="41"/>
      <c r="S148" s="88"/>
      <c r="T148" s="88"/>
      <c r="U148" s="74"/>
    </row>
    <row r="149" spans="2:21" x14ac:dyDescent="0.3">
      <c r="B149" s="49"/>
      <c r="C149" s="50"/>
      <c r="D149" s="41"/>
      <c r="E149" s="41"/>
      <c r="F149" s="41"/>
      <c r="G149" s="41"/>
      <c r="H149" s="41"/>
      <c r="I149" s="41"/>
      <c r="J149" s="41"/>
      <c r="K149" s="41"/>
      <c r="L149" s="41"/>
      <c r="M149" s="41"/>
      <c r="N149" s="41"/>
      <c r="O149" s="41"/>
      <c r="P149" s="41"/>
      <c r="Q149" s="41"/>
      <c r="R149" s="41"/>
      <c r="S149" s="88"/>
      <c r="T149" s="88"/>
      <c r="U149" s="74"/>
    </row>
    <row r="150" spans="2:21" x14ac:dyDescent="0.3">
      <c r="B150" s="49"/>
      <c r="C150" s="50"/>
      <c r="D150" s="41"/>
      <c r="E150" s="41"/>
      <c r="F150" s="41"/>
      <c r="G150" s="41"/>
      <c r="H150" s="41"/>
      <c r="I150" s="41"/>
      <c r="J150" s="41"/>
      <c r="K150" s="41"/>
      <c r="L150" s="41"/>
      <c r="M150" s="41"/>
      <c r="N150" s="41"/>
      <c r="O150" s="41"/>
      <c r="P150" s="41"/>
      <c r="Q150" s="41"/>
      <c r="R150" s="41"/>
      <c r="S150" s="88"/>
      <c r="T150" s="88"/>
      <c r="U150" s="74"/>
    </row>
    <row r="151" spans="2:21" x14ac:dyDescent="0.3">
      <c r="B151" s="49"/>
      <c r="C151" s="50"/>
      <c r="D151" s="41"/>
      <c r="E151" s="41"/>
      <c r="F151" s="41"/>
      <c r="G151" s="41"/>
      <c r="H151" s="41"/>
      <c r="I151" s="41"/>
      <c r="J151" s="41"/>
      <c r="K151" s="41"/>
      <c r="L151" s="41"/>
      <c r="M151" s="41"/>
      <c r="N151" s="41"/>
      <c r="O151" s="41"/>
      <c r="P151" s="41"/>
      <c r="Q151" s="41"/>
      <c r="R151" s="41"/>
      <c r="S151" s="88"/>
      <c r="T151" s="88"/>
      <c r="U151" s="74"/>
    </row>
    <row r="152" spans="2:21" x14ac:dyDescent="0.3">
      <c r="B152" s="49"/>
      <c r="C152" s="50"/>
      <c r="D152" s="41"/>
      <c r="E152" s="41"/>
      <c r="F152" s="41"/>
      <c r="G152" s="41"/>
      <c r="H152" s="41"/>
      <c r="I152" s="41"/>
      <c r="J152" s="41"/>
      <c r="K152" s="41"/>
      <c r="L152" s="41"/>
      <c r="M152" s="41"/>
      <c r="N152" s="41"/>
      <c r="O152" s="41"/>
      <c r="P152" s="41"/>
      <c r="Q152" s="41"/>
      <c r="R152" s="41"/>
      <c r="S152" s="88"/>
      <c r="T152" s="88"/>
      <c r="U152" s="74"/>
    </row>
    <row r="153" spans="2:21" x14ac:dyDescent="0.3">
      <c r="B153" s="49"/>
      <c r="C153" s="50"/>
      <c r="D153" s="41"/>
      <c r="E153" s="41"/>
      <c r="F153" s="41"/>
      <c r="G153" s="41"/>
      <c r="H153" s="41"/>
      <c r="I153" s="41"/>
      <c r="J153" s="41"/>
      <c r="K153" s="41"/>
      <c r="L153" s="41"/>
      <c r="M153" s="41"/>
      <c r="N153" s="41"/>
      <c r="O153" s="41"/>
      <c r="P153" s="41"/>
      <c r="Q153" s="41"/>
      <c r="R153" s="41"/>
      <c r="S153" s="88"/>
      <c r="T153" s="88"/>
      <c r="U153" s="74"/>
    </row>
    <row r="154" spans="2:21" x14ac:dyDescent="0.3">
      <c r="B154" s="49"/>
      <c r="C154" s="50"/>
      <c r="D154" s="41"/>
      <c r="E154" s="41"/>
      <c r="F154" s="41"/>
      <c r="G154" s="41"/>
      <c r="H154" s="41"/>
      <c r="I154" s="41"/>
      <c r="J154" s="41"/>
      <c r="K154" s="41"/>
      <c r="L154" s="41"/>
      <c r="M154" s="41"/>
      <c r="N154" s="41"/>
      <c r="O154" s="41"/>
      <c r="P154" s="41"/>
      <c r="Q154" s="41"/>
      <c r="R154" s="41"/>
      <c r="S154" s="88"/>
      <c r="T154" s="88"/>
      <c r="U154" s="74"/>
    </row>
    <row r="155" spans="2:21" x14ac:dyDescent="0.3">
      <c r="B155" s="49"/>
      <c r="C155" s="50"/>
      <c r="D155" s="41"/>
      <c r="E155" s="41"/>
      <c r="F155" s="41"/>
      <c r="G155" s="41"/>
      <c r="H155" s="41"/>
      <c r="I155" s="41"/>
      <c r="J155" s="41"/>
      <c r="K155" s="41"/>
      <c r="L155" s="41"/>
      <c r="M155" s="41"/>
      <c r="N155" s="41"/>
      <c r="O155" s="41"/>
      <c r="P155" s="41"/>
      <c r="Q155" s="41"/>
      <c r="R155" s="41"/>
      <c r="S155" s="88"/>
      <c r="T155" s="88"/>
      <c r="U155" s="74"/>
    </row>
    <row r="156" spans="2:21" x14ac:dyDescent="0.3">
      <c r="B156" s="49"/>
      <c r="C156" s="50"/>
      <c r="D156" s="41"/>
      <c r="E156" s="41"/>
      <c r="F156" s="41"/>
      <c r="G156" s="41"/>
      <c r="H156" s="41"/>
      <c r="I156" s="41"/>
      <c r="J156" s="41"/>
      <c r="K156" s="41"/>
      <c r="L156" s="41"/>
      <c r="M156" s="41"/>
      <c r="N156" s="41"/>
      <c r="O156" s="41"/>
      <c r="P156" s="41"/>
      <c r="Q156" s="41"/>
      <c r="R156" s="41"/>
      <c r="S156" s="88"/>
      <c r="T156" s="88"/>
      <c r="U156" s="74"/>
    </row>
    <row r="157" spans="2:21" x14ac:dyDescent="0.3">
      <c r="B157" s="49"/>
      <c r="C157" s="50"/>
      <c r="D157" s="41"/>
      <c r="E157" s="41"/>
      <c r="F157" s="41"/>
      <c r="G157" s="41"/>
      <c r="H157" s="41"/>
      <c r="I157" s="41"/>
      <c r="J157" s="41"/>
      <c r="K157" s="41"/>
      <c r="L157" s="41"/>
      <c r="M157" s="41"/>
      <c r="N157" s="41"/>
      <c r="O157" s="41"/>
      <c r="P157" s="41"/>
      <c r="Q157" s="41"/>
      <c r="R157" s="41"/>
      <c r="S157" s="88"/>
      <c r="T157" s="88"/>
      <c r="U157" s="74"/>
    </row>
    <row r="158" spans="2:21" x14ac:dyDescent="0.3">
      <c r="B158" s="49"/>
      <c r="C158" s="50"/>
      <c r="D158" s="41"/>
      <c r="E158" s="41"/>
      <c r="F158" s="41"/>
      <c r="G158" s="41"/>
      <c r="H158" s="41"/>
      <c r="I158" s="41"/>
      <c r="J158" s="41"/>
      <c r="K158" s="41"/>
      <c r="L158" s="41"/>
      <c r="M158" s="41"/>
      <c r="N158" s="41"/>
      <c r="O158" s="41"/>
      <c r="P158" s="41"/>
      <c r="Q158" s="41"/>
      <c r="R158" s="41"/>
      <c r="S158" s="88"/>
      <c r="T158" s="88"/>
      <c r="U158" s="74"/>
    </row>
    <row r="159" spans="2:21" x14ac:dyDescent="0.3">
      <c r="B159" s="49"/>
      <c r="C159" s="50"/>
      <c r="D159" s="41"/>
      <c r="E159" s="41"/>
      <c r="F159" s="41"/>
      <c r="G159" s="41"/>
      <c r="H159" s="41"/>
      <c r="I159" s="41"/>
      <c r="J159" s="41"/>
      <c r="K159" s="41"/>
      <c r="L159" s="41"/>
      <c r="M159" s="41"/>
      <c r="N159" s="41"/>
      <c r="O159" s="41"/>
      <c r="P159" s="41"/>
      <c r="Q159" s="41"/>
      <c r="R159" s="41"/>
      <c r="S159" s="88"/>
      <c r="T159" s="88"/>
      <c r="U159" s="74"/>
    </row>
    <row r="160" spans="2:21" x14ac:dyDescent="0.3">
      <c r="B160" s="49"/>
      <c r="C160" s="50"/>
      <c r="D160" s="41"/>
      <c r="E160" s="41"/>
      <c r="F160" s="41"/>
      <c r="G160" s="41"/>
      <c r="H160" s="41"/>
      <c r="I160" s="41"/>
      <c r="J160" s="41"/>
      <c r="K160" s="41"/>
      <c r="L160" s="41"/>
      <c r="M160" s="41"/>
      <c r="N160" s="41"/>
      <c r="O160" s="41"/>
      <c r="P160" s="41"/>
      <c r="Q160" s="41"/>
      <c r="R160" s="41"/>
      <c r="S160" s="88"/>
      <c r="T160" s="88"/>
      <c r="U160" s="74"/>
    </row>
    <row r="161" spans="2:21" x14ac:dyDescent="0.3">
      <c r="B161" s="49"/>
      <c r="C161" s="50"/>
      <c r="D161" s="41"/>
      <c r="E161" s="41"/>
      <c r="F161" s="41"/>
      <c r="G161" s="41"/>
      <c r="H161" s="41"/>
      <c r="I161" s="41"/>
      <c r="J161" s="41"/>
      <c r="K161" s="41"/>
      <c r="L161" s="41"/>
      <c r="M161" s="41"/>
      <c r="N161" s="41"/>
      <c r="O161" s="41"/>
      <c r="P161" s="41"/>
      <c r="Q161" s="41"/>
      <c r="R161" s="41"/>
      <c r="S161" s="88"/>
      <c r="T161" s="88"/>
      <c r="U161" s="74"/>
    </row>
    <row r="162" spans="2:21" x14ac:dyDescent="0.3">
      <c r="B162" s="49"/>
      <c r="C162" s="50"/>
      <c r="D162" s="41"/>
      <c r="E162" s="41"/>
      <c r="F162" s="41"/>
      <c r="G162" s="41"/>
      <c r="H162" s="41"/>
      <c r="I162" s="41"/>
      <c r="J162" s="41"/>
      <c r="K162" s="41"/>
      <c r="L162" s="41"/>
      <c r="M162" s="41"/>
      <c r="N162" s="41"/>
      <c r="O162" s="41"/>
      <c r="P162" s="41"/>
      <c r="Q162" s="41"/>
      <c r="R162" s="41"/>
      <c r="S162" s="88"/>
      <c r="T162" s="88"/>
      <c r="U162" s="74"/>
    </row>
    <row r="163" spans="2:21" x14ac:dyDescent="0.3">
      <c r="B163" s="49"/>
      <c r="C163" s="50"/>
      <c r="D163" s="41"/>
      <c r="E163" s="41"/>
      <c r="F163" s="41"/>
      <c r="G163" s="41"/>
      <c r="H163" s="41"/>
      <c r="I163" s="41"/>
      <c r="J163" s="41"/>
      <c r="K163" s="41"/>
      <c r="L163" s="41"/>
      <c r="M163" s="41"/>
      <c r="N163" s="41"/>
      <c r="O163" s="41"/>
      <c r="P163" s="41"/>
      <c r="Q163" s="41"/>
      <c r="R163" s="41"/>
      <c r="S163" s="88"/>
      <c r="T163" s="88"/>
      <c r="U163" s="74"/>
    </row>
    <row r="164" spans="2:21" x14ac:dyDescent="0.3">
      <c r="B164" s="49"/>
      <c r="C164" s="50"/>
      <c r="D164" s="41"/>
      <c r="E164" s="41"/>
      <c r="F164" s="41"/>
      <c r="G164" s="41"/>
      <c r="H164" s="41"/>
      <c r="I164" s="41"/>
      <c r="J164" s="41"/>
      <c r="K164" s="41"/>
      <c r="L164" s="41"/>
      <c r="M164" s="41"/>
      <c r="N164" s="41"/>
      <c r="O164" s="41"/>
      <c r="P164" s="41"/>
      <c r="Q164" s="41"/>
      <c r="R164" s="41"/>
      <c r="S164" s="88"/>
      <c r="T164" s="88"/>
      <c r="U164" s="74"/>
    </row>
    <row r="165" spans="2:21" x14ac:dyDescent="0.3">
      <c r="B165" s="49"/>
      <c r="C165" s="50"/>
      <c r="D165" s="41"/>
      <c r="E165" s="41"/>
      <c r="F165" s="41"/>
      <c r="G165" s="41"/>
      <c r="H165" s="41"/>
      <c r="I165" s="41"/>
      <c r="J165" s="41"/>
      <c r="K165" s="41"/>
      <c r="L165" s="41"/>
      <c r="M165" s="41"/>
      <c r="N165" s="41"/>
      <c r="O165" s="41"/>
      <c r="P165" s="41"/>
      <c r="Q165" s="41"/>
      <c r="R165" s="41"/>
      <c r="S165" s="88"/>
      <c r="T165" s="88"/>
      <c r="U165" s="74"/>
    </row>
    <row r="166" spans="2:21" x14ac:dyDescent="0.3">
      <c r="B166" s="49"/>
      <c r="C166" s="50"/>
      <c r="D166" s="41"/>
      <c r="E166" s="41"/>
      <c r="F166" s="41"/>
      <c r="G166" s="41"/>
      <c r="H166" s="41"/>
      <c r="I166" s="41"/>
      <c r="J166" s="41"/>
      <c r="K166" s="41"/>
      <c r="L166" s="41"/>
      <c r="M166" s="41"/>
      <c r="N166" s="41"/>
      <c r="O166" s="41"/>
      <c r="P166" s="41"/>
      <c r="Q166" s="41"/>
      <c r="R166" s="41"/>
      <c r="S166" s="88"/>
      <c r="T166" s="88"/>
      <c r="U166" s="74"/>
    </row>
    <row r="167" spans="2:21" x14ac:dyDescent="0.3">
      <c r="B167" s="49"/>
      <c r="C167" s="50"/>
      <c r="D167" s="41"/>
      <c r="E167" s="41"/>
      <c r="F167" s="41"/>
      <c r="G167" s="41"/>
      <c r="H167" s="41"/>
      <c r="I167" s="41"/>
      <c r="J167" s="41"/>
      <c r="K167" s="41"/>
      <c r="L167" s="41"/>
      <c r="M167" s="41"/>
      <c r="N167" s="41"/>
      <c r="O167" s="41"/>
      <c r="P167" s="41"/>
      <c r="Q167" s="41"/>
      <c r="R167" s="41"/>
      <c r="S167" s="88"/>
      <c r="T167" s="88"/>
      <c r="U167" s="74"/>
    </row>
    <row r="168" spans="2:21" x14ac:dyDescent="0.3">
      <c r="B168" s="49"/>
      <c r="C168" s="50"/>
      <c r="D168" s="41"/>
      <c r="E168" s="41"/>
      <c r="F168" s="41"/>
      <c r="G168" s="41"/>
      <c r="H168" s="41"/>
      <c r="I168" s="41"/>
      <c r="J168" s="41"/>
      <c r="K168" s="41"/>
      <c r="L168" s="41"/>
      <c r="M168" s="41"/>
      <c r="N168" s="41"/>
      <c r="O168" s="41"/>
      <c r="P168" s="41"/>
      <c r="Q168" s="41"/>
      <c r="R168" s="41"/>
      <c r="S168" s="88"/>
      <c r="T168" s="88"/>
      <c r="U168" s="74"/>
    </row>
    <row r="169" spans="2:21" x14ac:dyDescent="0.3">
      <c r="B169" s="49"/>
      <c r="C169" s="50"/>
      <c r="D169" s="41"/>
      <c r="E169" s="41"/>
      <c r="F169" s="41"/>
      <c r="G169" s="41"/>
      <c r="H169" s="41"/>
      <c r="I169" s="41"/>
      <c r="J169" s="41"/>
      <c r="K169" s="41"/>
      <c r="L169" s="41"/>
      <c r="M169" s="41"/>
      <c r="N169" s="41"/>
      <c r="O169" s="41"/>
      <c r="P169" s="41"/>
      <c r="Q169" s="41"/>
      <c r="R169" s="41"/>
      <c r="S169" s="88"/>
      <c r="T169" s="88"/>
      <c r="U169" s="74"/>
    </row>
    <row r="170" spans="2:21" x14ac:dyDescent="0.3">
      <c r="B170" s="49"/>
      <c r="C170" s="50"/>
      <c r="D170" s="41"/>
      <c r="E170" s="41"/>
      <c r="F170" s="41"/>
      <c r="G170" s="41"/>
      <c r="H170" s="41"/>
      <c r="I170" s="41"/>
      <c r="J170" s="41"/>
      <c r="K170" s="41"/>
      <c r="L170" s="41"/>
      <c r="M170" s="41"/>
      <c r="N170" s="41"/>
      <c r="O170" s="41"/>
      <c r="P170" s="41"/>
      <c r="Q170" s="41"/>
      <c r="R170" s="41"/>
      <c r="S170" s="88"/>
      <c r="T170" s="88"/>
      <c r="U170" s="74"/>
    </row>
    <row r="171" spans="2:21" x14ac:dyDescent="0.3">
      <c r="B171" s="49"/>
      <c r="C171" s="50"/>
      <c r="D171" s="41"/>
      <c r="E171" s="41"/>
      <c r="F171" s="41"/>
      <c r="G171" s="41"/>
      <c r="H171" s="41"/>
      <c r="I171" s="41"/>
      <c r="J171" s="41"/>
      <c r="K171" s="41"/>
      <c r="L171" s="41"/>
      <c r="M171" s="41"/>
      <c r="N171" s="41"/>
      <c r="O171" s="41"/>
      <c r="P171" s="41"/>
      <c r="Q171" s="41"/>
      <c r="R171" s="41"/>
      <c r="S171" s="88"/>
      <c r="T171" s="88"/>
      <c r="U171" s="74"/>
    </row>
    <row r="172" spans="2:21" x14ac:dyDescent="0.3">
      <c r="B172" s="49"/>
      <c r="C172" s="50"/>
      <c r="D172" s="41"/>
      <c r="E172" s="41"/>
      <c r="F172" s="41"/>
      <c r="G172" s="41"/>
      <c r="H172" s="41"/>
      <c r="I172" s="41"/>
      <c r="J172" s="41"/>
      <c r="K172" s="41"/>
      <c r="L172" s="41"/>
      <c r="M172" s="41"/>
      <c r="N172" s="41"/>
      <c r="O172" s="41"/>
      <c r="P172" s="41"/>
      <c r="Q172" s="41"/>
      <c r="R172" s="41"/>
      <c r="S172" s="88"/>
      <c r="T172" s="88"/>
      <c r="U172" s="74"/>
    </row>
    <row r="173" spans="2:21" x14ac:dyDescent="0.3">
      <c r="B173" s="49"/>
      <c r="C173" s="50"/>
      <c r="D173" s="41"/>
      <c r="E173" s="41"/>
      <c r="F173" s="41"/>
      <c r="G173" s="41"/>
      <c r="H173" s="41"/>
      <c r="I173" s="41"/>
      <c r="J173" s="41"/>
      <c r="K173" s="41"/>
      <c r="L173" s="41"/>
      <c r="M173" s="41"/>
      <c r="N173" s="41"/>
      <c r="O173" s="41"/>
      <c r="P173" s="41"/>
      <c r="Q173" s="41"/>
      <c r="R173" s="41"/>
      <c r="S173" s="88"/>
      <c r="T173" s="88"/>
      <c r="U173" s="74"/>
    </row>
    <row r="174" spans="2:21" x14ac:dyDescent="0.3">
      <c r="B174" s="49"/>
      <c r="C174" s="50"/>
      <c r="D174" s="41"/>
      <c r="E174" s="41"/>
      <c r="F174" s="41"/>
      <c r="G174" s="41"/>
      <c r="H174" s="41"/>
      <c r="I174" s="41"/>
      <c r="J174" s="41"/>
      <c r="K174" s="41"/>
      <c r="L174" s="41"/>
      <c r="M174" s="41"/>
      <c r="N174" s="41"/>
      <c r="O174" s="41"/>
      <c r="P174" s="41"/>
      <c r="Q174" s="41"/>
      <c r="R174" s="41"/>
      <c r="S174" s="88"/>
      <c r="T174" s="88"/>
      <c r="U174" s="74"/>
    </row>
    <row r="175" spans="2:21" x14ac:dyDescent="0.3">
      <c r="B175" s="49"/>
      <c r="C175" s="50"/>
      <c r="D175" s="41"/>
      <c r="E175" s="41"/>
      <c r="F175" s="41"/>
      <c r="G175" s="41"/>
      <c r="H175" s="41"/>
      <c r="I175" s="41"/>
      <c r="J175" s="41"/>
      <c r="K175" s="41"/>
      <c r="L175" s="41"/>
      <c r="M175" s="41"/>
      <c r="N175" s="41"/>
      <c r="O175" s="41"/>
      <c r="P175" s="41"/>
      <c r="Q175" s="41"/>
      <c r="R175" s="41"/>
      <c r="S175" s="88"/>
      <c r="T175" s="88"/>
      <c r="U175" s="74"/>
    </row>
    <row r="176" spans="2:21" x14ac:dyDescent="0.3">
      <c r="B176" s="49"/>
      <c r="C176" s="50"/>
      <c r="D176" s="41"/>
      <c r="E176" s="41"/>
      <c r="F176" s="41"/>
      <c r="G176" s="41"/>
      <c r="H176" s="41"/>
      <c r="I176" s="41"/>
      <c r="J176" s="41"/>
      <c r="K176" s="41"/>
      <c r="L176" s="41"/>
      <c r="M176" s="41"/>
      <c r="N176" s="41"/>
      <c r="O176" s="41"/>
      <c r="P176" s="41"/>
      <c r="Q176" s="41"/>
      <c r="R176" s="41"/>
      <c r="S176" s="88"/>
      <c r="T176" s="88"/>
      <c r="U176" s="74"/>
    </row>
    <row r="177" spans="2:21" x14ac:dyDescent="0.3">
      <c r="B177" s="49"/>
      <c r="C177" s="50"/>
      <c r="D177" s="41"/>
      <c r="E177" s="41"/>
      <c r="F177" s="41"/>
      <c r="G177" s="41"/>
      <c r="H177" s="41"/>
      <c r="I177" s="41"/>
      <c r="J177" s="41"/>
      <c r="K177" s="41"/>
      <c r="L177" s="41"/>
      <c r="M177" s="41"/>
      <c r="N177" s="41"/>
      <c r="O177" s="41"/>
      <c r="P177" s="41"/>
      <c r="Q177" s="41"/>
      <c r="R177" s="41"/>
      <c r="S177" s="88"/>
      <c r="T177" s="88"/>
      <c r="U177" s="74"/>
    </row>
    <row r="178" spans="2:21" x14ac:dyDescent="0.3">
      <c r="B178" s="49"/>
      <c r="C178" s="50"/>
      <c r="D178" s="41"/>
      <c r="E178" s="41"/>
      <c r="F178" s="41"/>
      <c r="G178" s="41"/>
      <c r="H178" s="41"/>
      <c r="I178" s="41"/>
      <c r="J178" s="41"/>
      <c r="K178" s="41"/>
      <c r="L178" s="41"/>
      <c r="M178" s="41"/>
      <c r="N178" s="41"/>
      <c r="O178" s="41"/>
      <c r="P178" s="41"/>
      <c r="Q178" s="41"/>
      <c r="R178" s="41"/>
      <c r="S178" s="88"/>
      <c r="T178" s="88"/>
      <c r="U178" s="74"/>
    </row>
    <row r="179" spans="2:21" x14ac:dyDescent="0.3">
      <c r="B179" s="49"/>
      <c r="C179" s="50"/>
      <c r="D179" s="41"/>
      <c r="E179" s="41"/>
      <c r="F179" s="41"/>
      <c r="G179" s="41"/>
      <c r="H179" s="41"/>
      <c r="I179" s="41"/>
      <c r="J179" s="41"/>
      <c r="K179" s="41"/>
      <c r="L179" s="41"/>
      <c r="M179" s="41"/>
      <c r="N179" s="41"/>
      <c r="O179" s="41"/>
      <c r="P179" s="41"/>
      <c r="Q179" s="41"/>
      <c r="R179" s="41"/>
      <c r="S179" s="88"/>
      <c r="T179" s="88"/>
      <c r="U179" s="74"/>
    </row>
    <row r="180" spans="2:21" x14ac:dyDescent="0.3">
      <c r="B180" s="49"/>
      <c r="C180" s="50"/>
      <c r="D180" s="41"/>
      <c r="E180" s="41"/>
      <c r="F180" s="41"/>
      <c r="G180" s="41"/>
      <c r="H180" s="41"/>
      <c r="I180" s="41"/>
      <c r="J180" s="41"/>
      <c r="K180" s="41"/>
      <c r="L180" s="41"/>
      <c r="M180" s="41"/>
      <c r="N180" s="41"/>
      <c r="O180" s="41"/>
      <c r="P180" s="41"/>
      <c r="Q180" s="41"/>
      <c r="R180" s="41"/>
      <c r="S180" s="88"/>
      <c r="T180" s="88"/>
      <c r="U180" s="74"/>
    </row>
    <row r="181" spans="2:21" x14ac:dyDescent="0.3">
      <c r="B181" s="49"/>
      <c r="C181" s="50"/>
      <c r="D181" s="41"/>
      <c r="E181" s="41"/>
      <c r="F181" s="41"/>
      <c r="G181" s="41"/>
      <c r="H181" s="41"/>
      <c r="I181" s="41"/>
      <c r="J181" s="41"/>
      <c r="K181" s="41"/>
      <c r="L181" s="41"/>
      <c r="M181" s="41"/>
      <c r="N181" s="41"/>
      <c r="O181" s="41"/>
      <c r="P181" s="41"/>
      <c r="Q181" s="41"/>
      <c r="R181" s="41"/>
      <c r="S181" s="88"/>
      <c r="T181" s="88"/>
      <c r="U181" s="74"/>
    </row>
    <row r="182" spans="2:21" x14ac:dyDescent="0.3">
      <c r="B182" s="49"/>
      <c r="C182" s="50"/>
      <c r="D182" s="41"/>
      <c r="E182" s="41"/>
      <c r="F182" s="41"/>
      <c r="G182" s="41"/>
      <c r="H182" s="41"/>
      <c r="I182" s="41"/>
      <c r="J182" s="41"/>
      <c r="K182" s="41"/>
      <c r="L182" s="41"/>
      <c r="M182" s="41"/>
      <c r="N182" s="41"/>
      <c r="O182" s="41"/>
      <c r="P182" s="41"/>
      <c r="Q182" s="41"/>
      <c r="R182" s="41"/>
      <c r="S182" s="88"/>
      <c r="T182" s="88"/>
      <c r="U182" s="74"/>
    </row>
    <row r="183" spans="2:21" x14ac:dyDescent="0.3">
      <c r="B183" s="49"/>
      <c r="C183" s="50"/>
      <c r="D183" s="41"/>
      <c r="E183" s="41"/>
      <c r="F183" s="41"/>
      <c r="G183" s="41"/>
      <c r="H183" s="41"/>
      <c r="I183" s="41"/>
      <c r="J183" s="41"/>
      <c r="K183" s="41"/>
      <c r="L183" s="41"/>
      <c r="M183" s="41"/>
      <c r="N183" s="41"/>
      <c r="O183" s="41"/>
      <c r="P183" s="41"/>
      <c r="Q183" s="41"/>
      <c r="R183" s="41"/>
      <c r="S183" s="88"/>
      <c r="T183" s="88"/>
      <c r="U183" s="74"/>
    </row>
    <row r="184" spans="2:21" x14ac:dyDescent="0.3">
      <c r="B184" s="49"/>
      <c r="C184" s="50"/>
      <c r="D184" s="41"/>
      <c r="E184" s="41"/>
      <c r="F184" s="41"/>
      <c r="G184" s="41"/>
      <c r="H184" s="41"/>
      <c r="I184" s="41"/>
      <c r="J184" s="41"/>
      <c r="K184" s="41"/>
      <c r="L184" s="41"/>
      <c r="M184" s="41"/>
      <c r="N184" s="41"/>
      <c r="O184" s="41"/>
      <c r="P184" s="41"/>
      <c r="Q184" s="41"/>
      <c r="R184" s="41"/>
      <c r="S184" s="88"/>
      <c r="T184" s="88"/>
      <c r="U184" s="74"/>
    </row>
    <row r="185" spans="2:21" x14ac:dyDescent="0.3">
      <c r="B185" s="49"/>
      <c r="C185" s="50"/>
      <c r="D185" s="41"/>
      <c r="E185" s="41"/>
      <c r="F185" s="41"/>
      <c r="G185" s="41"/>
      <c r="H185" s="41"/>
      <c r="I185" s="41"/>
      <c r="J185" s="41"/>
      <c r="K185" s="41"/>
      <c r="L185" s="41"/>
      <c r="M185" s="41"/>
      <c r="N185" s="41"/>
      <c r="O185" s="41"/>
      <c r="P185" s="41"/>
      <c r="Q185" s="41"/>
      <c r="R185" s="41"/>
      <c r="S185" s="88"/>
      <c r="T185" s="88"/>
      <c r="U185" s="74"/>
    </row>
    <row r="186" spans="2:21" x14ac:dyDescent="0.3">
      <c r="B186" s="49"/>
      <c r="C186" s="50"/>
      <c r="D186" s="41"/>
      <c r="E186" s="41"/>
      <c r="F186" s="41"/>
      <c r="G186" s="41"/>
      <c r="H186" s="41"/>
      <c r="I186" s="41"/>
      <c r="J186" s="41"/>
      <c r="K186" s="41"/>
      <c r="L186" s="41"/>
      <c r="M186" s="41"/>
      <c r="N186" s="41"/>
      <c r="O186" s="41"/>
      <c r="P186" s="41"/>
      <c r="Q186" s="41"/>
      <c r="R186" s="41"/>
      <c r="S186" s="88"/>
      <c r="T186" s="88"/>
      <c r="U186" s="74"/>
    </row>
    <row r="187" spans="2:21" x14ac:dyDescent="0.3">
      <c r="B187" s="49"/>
      <c r="C187" s="50"/>
      <c r="D187" s="41"/>
      <c r="E187" s="41"/>
      <c r="F187" s="41"/>
      <c r="G187" s="41"/>
      <c r="H187" s="41"/>
      <c r="I187" s="41"/>
      <c r="J187" s="41"/>
      <c r="K187" s="41"/>
      <c r="L187" s="41"/>
      <c r="M187" s="41"/>
      <c r="N187" s="41"/>
      <c r="O187" s="41"/>
      <c r="P187" s="41"/>
      <c r="Q187" s="41"/>
      <c r="R187" s="41"/>
      <c r="S187" s="88"/>
      <c r="T187" s="88"/>
      <c r="U187" s="74"/>
    </row>
    <row r="188" spans="2:21" x14ac:dyDescent="0.3">
      <c r="B188" s="49"/>
      <c r="C188" s="50"/>
      <c r="D188" s="41"/>
      <c r="E188" s="41"/>
      <c r="F188" s="41"/>
      <c r="G188" s="41"/>
      <c r="H188" s="41"/>
      <c r="I188" s="41"/>
      <c r="J188" s="41"/>
      <c r="K188" s="41"/>
      <c r="L188" s="41"/>
      <c r="M188" s="41"/>
      <c r="N188" s="41"/>
      <c r="O188" s="41"/>
      <c r="P188" s="41"/>
      <c r="Q188" s="41"/>
      <c r="R188" s="41"/>
      <c r="S188" s="88"/>
      <c r="T188" s="88"/>
      <c r="U188" s="74"/>
    </row>
    <row r="189" spans="2:21" x14ac:dyDescent="0.3">
      <c r="B189" s="49"/>
      <c r="C189" s="50"/>
      <c r="D189" s="41"/>
      <c r="E189" s="41"/>
      <c r="F189" s="41"/>
      <c r="G189" s="41"/>
      <c r="H189" s="41"/>
      <c r="I189" s="41"/>
      <c r="J189" s="41"/>
      <c r="K189" s="41"/>
      <c r="L189" s="41"/>
      <c r="M189" s="41"/>
      <c r="N189" s="41"/>
      <c r="O189" s="41"/>
      <c r="P189" s="41"/>
      <c r="Q189" s="41"/>
      <c r="R189" s="41"/>
      <c r="S189" s="88"/>
      <c r="T189" s="88"/>
      <c r="U189" s="74"/>
    </row>
    <row r="190" spans="2:21" x14ac:dyDescent="0.3">
      <c r="B190" s="49"/>
      <c r="C190" s="50"/>
      <c r="D190" s="41"/>
      <c r="E190" s="41"/>
      <c r="F190" s="41"/>
      <c r="G190" s="41"/>
      <c r="H190" s="41"/>
      <c r="I190" s="41"/>
      <c r="J190" s="41"/>
      <c r="K190" s="41"/>
      <c r="L190" s="41"/>
      <c r="M190" s="41"/>
      <c r="N190" s="41"/>
      <c r="O190" s="41"/>
      <c r="P190" s="41"/>
      <c r="Q190" s="41"/>
      <c r="R190" s="41"/>
      <c r="S190" s="88"/>
      <c r="T190" s="88"/>
      <c r="U190" s="74"/>
    </row>
    <row r="191" spans="2:21" x14ac:dyDescent="0.3">
      <c r="B191" s="49"/>
      <c r="C191" s="50"/>
      <c r="D191" s="41"/>
      <c r="E191" s="41"/>
      <c r="F191" s="41"/>
      <c r="G191" s="41"/>
      <c r="H191" s="41"/>
      <c r="I191" s="41"/>
      <c r="J191" s="41"/>
      <c r="K191" s="41"/>
      <c r="L191" s="41"/>
      <c r="M191" s="41"/>
      <c r="N191" s="41"/>
      <c r="O191" s="41"/>
      <c r="P191" s="41"/>
      <c r="Q191" s="41"/>
      <c r="R191" s="41"/>
      <c r="S191" s="88"/>
      <c r="T191" s="88"/>
      <c r="U191" s="74"/>
    </row>
    <row r="192" spans="2:21" x14ac:dyDescent="0.3">
      <c r="B192" s="49"/>
      <c r="C192" s="50"/>
      <c r="D192" s="41"/>
      <c r="E192" s="41"/>
      <c r="F192" s="41"/>
      <c r="G192" s="41"/>
      <c r="H192" s="41"/>
      <c r="I192" s="41"/>
      <c r="J192" s="41"/>
      <c r="K192" s="41"/>
      <c r="L192" s="41"/>
      <c r="M192" s="41"/>
      <c r="N192" s="41"/>
      <c r="O192" s="41"/>
      <c r="P192" s="41"/>
      <c r="Q192" s="41"/>
      <c r="R192" s="41"/>
      <c r="S192" s="88"/>
      <c r="T192" s="88"/>
      <c r="U192" s="74"/>
    </row>
    <row r="193" spans="2:21" x14ac:dyDescent="0.3">
      <c r="B193" s="49"/>
      <c r="C193" s="50"/>
      <c r="D193" s="41"/>
      <c r="E193" s="41"/>
      <c r="F193" s="41"/>
      <c r="G193" s="41"/>
      <c r="H193" s="41"/>
      <c r="I193" s="41"/>
      <c r="J193" s="41"/>
      <c r="K193" s="41"/>
      <c r="L193" s="41"/>
      <c r="M193" s="41"/>
      <c r="N193" s="41"/>
      <c r="O193" s="41"/>
      <c r="P193" s="41"/>
      <c r="Q193" s="41"/>
      <c r="R193" s="41"/>
      <c r="S193" s="88"/>
      <c r="T193" s="88"/>
      <c r="U193" s="74"/>
    </row>
    <row r="194" spans="2:21" x14ac:dyDescent="0.3">
      <c r="B194" s="49"/>
      <c r="C194" s="50"/>
      <c r="D194" s="41"/>
      <c r="E194" s="41"/>
      <c r="F194" s="41"/>
      <c r="G194" s="41"/>
      <c r="H194" s="41"/>
      <c r="I194" s="41"/>
      <c r="J194" s="41"/>
      <c r="K194" s="41"/>
      <c r="L194" s="41"/>
      <c r="M194" s="41"/>
      <c r="N194" s="41"/>
      <c r="O194" s="41"/>
      <c r="P194" s="41"/>
      <c r="Q194" s="41"/>
      <c r="R194" s="41"/>
      <c r="S194" s="88"/>
      <c r="T194" s="88"/>
      <c r="U194" s="74"/>
    </row>
    <row r="195" spans="2:21" x14ac:dyDescent="0.3">
      <c r="B195" s="49"/>
      <c r="C195" s="50"/>
      <c r="D195" s="41"/>
      <c r="E195" s="41"/>
      <c r="F195" s="41"/>
      <c r="G195" s="41"/>
      <c r="H195" s="41"/>
      <c r="I195" s="41"/>
      <c r="J195" s="41"/>
      <c r="K195" s="41"/>
      <c r="L195" s="41"/>
      <c r="M195" s="41"/>
      <c r="N195" s="41"/>
      <c r="O195" s="41"/>
      <c r="P195" s="41"/>
      <c r="Q195" s="41"/>
      <c r="R195" s="41"/>
      <c r="S195" s="88"/>
      <c r="T195" s="88"/>
      <c r="U195" s="74"/>
    </row>
    <row r="196" spans="2:21" x14ac:dyDescent="0.3">
      <c r="B196" s="49"/>
      <c r="C196" s="50"/>
      <c r="D196" s="41"/>
      <c r="E196" s="41"/>
      <c r="F196" s="41"/>
      <c r="G196" s="41"/>
      <c r="H196" s="41"/>
      <c r="I196" s="41"/>
      <c r="J196" s="41"/>
      <c r="K196" s="41"/>
      <c r="L196" s="41"/>
      <c r="M196" s="41"/>
      <c r="N196" s="41"/>
      <c r="O196" s="41"/>
      <c r="P196" s="41"/>
      <c r="Q196" s="41"/>
      <c r="R196" s="41"/>
      <c r="S196" s="88"/>
      <c r="T196" s="88"/>
      <c r="U196" s="74"/>
    </row>
    <row r="197" spans="2:21" x14ac:dyDescent="0.3">
      <c r="B197" s="49"/>
      <c r="C197" s="50"/>
      <c r="D197" s="41"/>
      <c r="E197" s="41"/>
      <c r="F197" s="41"/>
      <c r="G197" s="41"/>
      <c r="H197" s="41"/>
      <c r="I197" s="41"/>
      <c r="J197" s="41"/>
      <c r="K197" s="41"/>
      <c r="L197" s="41"/>
      <c r="M197" s="41"/>
      <c r="N197" s="41"/>
      <c r="O197" s="41"/>
      <c r="P197" s="41"/>
      <c r="Q197" s="41"/>
      <c r="R197" s="41"/>
      <c r="S197" s="88"/>
      <c r="T197" s="88"/>
      <c r="U197" s="74"/>
    </row>
    <row r="198" spans="2:21" x14ac:dyDescent="0.3">
      <c r="B198" s="49"/>
      <c r="C198" s="50"/>
      <c r="D198" s="41"/>
      <c r="E198" s="41"/>
      <c r="F198" s="41"/>
      <c r="G198" s="41"/>
      <c r="H198" s="41"/>
      <c r="I198" s="41"/>
      <c r="J198" s="41"/>
      <c r="K198" s="41"/>
      <c r="L198" s="41"/>
      <c r="M198" s="41"/>
      <c r="N198" s="41"/>
      <c r="O198" s="41"/>
      <c r="P198" s="41"/>
      <c r="Q198" s="41"/>
      <c r="R198" s="41"/>
      <c r="S198" s="88"/>
      <c r="T198" s="88"/>
      <c r="U198" s="74"/>
    </row>
    <row r="199" spans="2:21" x14ac:dyDescent="0.3">
      <c r="B199" s="49"/>
      <c r="C199" s="50"/>
      <c r="D199" s="41"/>
      <c r="E199" s="41"/>
      <c r="F199" s="41"/>
      <c r="G199" s="41"/>
      <c r="H199" s="41"/>
      <c r="I199" s="41"/>
      <c r="J199" s="41"/>
      <c r="K199" s="41"/>
      <c r="L199" s="41"/>
      <c r="M199" s="41"/>
      <c r="N199" s="41"/>
      <c r="O199" s="41"/>
      <c r="P199" s="41"/>
      <c r="Q199" s="41"/>
      <c r="R199" s="41"/>
      <c r="S199" s="88"/>
      <c r="T199" s="88"/>
      <c r="U199" s="74"/>
    </row>
    <row r="200" spans="2:21" x14ac:dyDescent="0.3">
      <c r="B200" s="49"/>
      <c r="C200" s="50"/>
      <c r="D200" s="41"/>
      <c r="E200" s="41"/>
      <c r="F200" s="41"/>
      <c r="G200" s="41"/>
      <c r="H200" s="41"/>
      <c r="I200" s="41"/>
      <c r="J200" s="41"/>
      <c r="K200" s="41"/>
      <c r="L200" s="41"/>
      <c r="M200" s="41"/>
      <c r="N200" s="41"/>
      <c r="O200" s="41"/>
      <c r="P200" s="41"/>
      <c r="Q200" s="41"/>
      <c r="R200" s="41"/>
      <c r="S200" s="88"/>
      <c r="T200" s="88"/>
      <c r="U200" s="74"/>
    </row>
    <row r="201" spans="2:21" x14ac:dyDescent="0.3">
      <c r="B201" s="49"/>
      <c r="C201" s="50"/>
      <c r="D201" s="41"/>
      <c r="E201" s="41"/>
      <c r="F201" s="41"/>
      <c r="G201" s="41"/>
      <c r="H201" s="41"/>
      <c r="I201" s="41"/>
      <c r="J201" s="41"/>
      <c r="K201" s="41"/>
      <c r="L201" s="41"/>
      <c r="M201" s="41"/>
      <c r="N201" s="41"/>
      <c r="O201" s="41"/>
      <c r="P201" s="41"/>
      <c r="Q201" s="41"/>
      <c r="R201" s="41"/>
      <c r="S201" s="88"/>
      <c r="T201" s="88"/>
      <c r="U201" s="74"/>
    </row>
    <row r="202" spans="2:21" x14ac:dyDescent="0.3">
      <c r="B202" s="49"/>
      <c r="C202" s="50"/>
      <c r="D202" s="41"/>
      <c r="E202" s="41"/>
      <c r="F202" s="41"/>
      <c r="G202" s="41"/>
      <c r="H202" s="41"/>
      <c r="I202" s="41"/>
      <c r="J202" s="41"/>
      <c r="K202" s="41"/>
      <c r="L202" s="41"/>
      <c r="M202" s="41"/>
      <c r="N202" s="41"/>
      <c r="O202" s="41"/>
      <c r="P202" s="41"/>
      <c r="Q202" s="41"/>
      <c r="R202" s="41"/>
      <c r="S202" s="88"/>
      <c r="T202" s="88"/>
      <c r="U202" s="74"/>
    </row>
    <row r="203" spans="2:21" x14ac:dyDescent="0.3">
      <c r="B203" s="49"/>
      <c r="C203" s="50"/>
      <c r="D203" s="41"/>
      <c r="E203" s="41"/>
      <c r="F203" s="41"/>
      <c r="G203" s="41"/>
      <c r="H203" s="41"/>
      <c r="I203" s="41"/>
      <c r="J203" s="41"/>
      <c r="K203" s="41"/>
      <c r="L203" s="41"/>
      <c r="M203" s="41"/>
      <c r="N203" s="41"/>
      <c r="O203" s="41"/>
      <c r="P203" s="41"/>
      <c r="Q203" s="41"/>
      <c r="R203" s="41"/>
      <c r="S203" s="88"/>
      <c r="T203" s="88"/>
      <c r="U203" s="74"/>
    </row>
    <row r="204" spans="2:21" x14ac:dyDescent="0.3">
      <c r="B204" s="49"/>
      <c r="C204" s="50"/>
      <c r="D204" s="41"/>
      <c r="E204" s="41"/>
      <c r="F204" s="41"/>
      <c r="G204" s="41"/>
      <c r="H204" s="41"/>
      <c r="I204" s="41"/>
      <c r="J204" s="41"/>
      <c r="K204" s="41"/>
      <c r="L204" s="41"/>
      <c r="M204" s="41"/>
      <c r="N204" s="41"/>
      <c r="O204" s="41"/>
      <c r="P204" s="41"/>
      <c r="Q204" s="41"/>
      <c r="R204" s="41"/>
      <c r="S204" s="88"/>
      <c r="T204" s="88"/>
      <c r="U204" s="74"/>
    </row>
    <row r="205" spans="2:21" x14ac:dyDescent="0.3">
      <c r="B205" s="49"/>
      <c r="C205" s="50"/>
      <c r="D205" s="41"/>
      <c r="E205" s="41"/>
      <c r="F205" s="41"/>
      <c r="G205" s="41"/>
      <c r="H205" s="41"/>
      <c r="I205" s="41"/>
      <c r="J205" s="41"/>
      <c r="K205" s="41"/>
      <c r="L205" s="41"/>
      <c r="M205" s="41"/>
      <c r="N205" s="41"/>
      <c r="O205" s="41"/>
      <c r="P205" s="41"/>
      <c r="Q205" s="41"/>
      <c r="R205" s="41"/>
      <c r="S205" s="88"/>
      <c r="T205" s="88"/>
      <c r="U205" s="74"/>
    </row>
    <row r="206" spans="2:21" x14ac:dyDescent="0.3">
      <c r="B206" s="49"/>
      <c r="C206" s="50"/>
      <c r="D206" s="41"/>
      <c r="E206" s="41"/>
      <c r="F206" s="41"/>
      <c r="G206" s="41"/>
      <c r="H206" s="41"/>
      <c r="I206" s="41"/>
      <c r="J206" s="41"/>
      <c r="K206" s="41"/>
      <c r="L206" s="41"/>
      <c r="M206" s="41"/>
      <c r="N206" s="41"/>
      <c r="O206" s="41"/>
      <c r="P206" s="41"/>
      <c r="Q206" s="41"/>
      <c r="R206" s="41"/>
      <c r="S206" s="88"/>
      <c r="T206" s="88"/>
      <c r="U206" s="74"/>
    </row>
    <row r="207" spans="2:21" x14ac:dyDescent="0.3">
      <c r="B207" s="49"/>
      <c r="C207" s="50"/>
      <c r="D207" s="41"/>
      <c r="E207" s="41"/>
      <c r="F207" s="41"/>
      <c r="G207" s="41"/>
      <c r="H207" s="41"/>
      <c r="I207" s="41"/>
      <c r="J207" s="41"/>
      <c r="K207" s="41"/>
      <c r="L207" s="41"/>
      <c r="M207" s="41"/>
      <c r="N207" s="41"/>
      <c r="O207" s="41"/>
      <c r="P207" s="41"/>
      <c r="Q207" s="41"/>
      <c r="R207" s="41"/>
      <c r="S207" s="88"/>
      <c r="T207" s="88"/>
      <c r="U207" s="74"/>
    </row>
    <row r="208" spans="2:21" x14ac:dyDescent="0.3">
      <c r="B208" s="49"/>
      <c r="C208" s="50"/>
      <c r="D208" s="41"/>
      <c r="E208" s="41"/>
      <c r="F208" s="41"/>
      <c r="G208" s="41"/>
      <c r="H208" s="41"/>
      <c r="I208" s="41"/>
      <c r="J208" s="41"/>
      <c r="K208" s="41"/>
      <c r="L208" s="41"/>
      <c r="M208" s="41"/>
      <c r="N208" s="41"/>
      <c r="O208" s="41"/>
      <c r="P208" s="41"/>
      <c r="Q208" s="41"/>
      <c r="R208" s="41"/>
      <c r="S208" s="88"/>
      <c r="T208" s="88"/>
      <c r="U208" s="74"/>
    </row>
    <row r="209" spans="2:21" x14ac:dyDescent="0.3">
      <c r="B209" s="49"/>
      <c r="C209" s="50"/>
      <c r="D209" s="41"/>
      <c r="E209" s="41"/>
      <c r="F209" s="41"/>
      <c r="G209" s="41"/>
      <c r="H209" s="41"/>
      <c r="I209" s="41"/>
      <c r="J209" s="41"/>
      <c r="K209" s="41"/>
      <c r="L209" s="41"/>
      <c r="M209" s="41"/>
      <c r="N209" s="41"/>
      <c r="O209" s="41"/>
      <c r="P209" s="41"/>
      <c r="Q209" s="41"/>
      <c r="R209" s="41"/>
      <c r="S209" s="88"/>
      <c r="T209" s="88"/>
      <c r="U209" s="74"/>
    </row>
    <row r="210" spans="2:21" x14ac:dyDescent="0.3">
      <c r="B210" s="49"/>
      <c r="C210" s="50"/>
      <c r="D210" s="41"/>
      <c r="E210" s="41"/>
      <c r="F210" s="41"/>
      <c r="G210" s="41"/>
      <c r="H210" s="41"/>
      <c r="I210" s="41"/>
      <c r="J210" s="41"/>
      <c r="K210" s="41"/>
      <c r="L210" s="41"/>
      <c r="M210" s="41"/>
      <c r="N210" s="41"/>
      <c r="O210" s="41"/>
      <c r="P210" s="41"/>
      <c r="Q210" s="41"/>
      <c r="R210" s="41"/>
      <c r="S210" s="88"/>
      <c r="T210" s="88"/>
      <c r="U210" s="74"/>
    </row>
    <row r="211" spans="2:21" x14ac:dyDescent="0.3">
      <c r="B211" s="49"/>
      <c r="C211" s="50"/>
      <c r="D211" s="41"/>
      <c r="E211" s="41"/>
      <c r="F211" s="41"/>
      <c r="G211" s="41"/>
      <c r="H211" s="41"/>
      <c r="I211" s="41"/>
      <c r="J211" s="41"/>
      <c r="K211" s="41"/>
      <c r="L211" s="41"/>
      <c r="M211" s="41"/>
      <c r="N211" s="41"/>
      <c r="O211" s="41"/>
      <c r="P211" s="41"/>
      <c r="Q211" s="41"/>
      <c r="R211" s="41"/>
      <c r="S211" s="88"/>
      <c r="T211" s="88"/>
      <c r="U211" s="74"/>
    </row>
    <row r="212" spans="2:21" x14ac:dyDescent="0.3">
      <c r="B212" s="49"/>
      <c r="C212" s="50"/>
      <c r="D212" s="41"/>
      <c r="E212" s="41"/>
      <c r="F212" s="41"/>
      <c r="G212" s="41"/>
      <c r="H212" s="41"/>
      <c r="I212" s="41"/>
      <c r="J212" s="41"/>
      <c r="K212" s="41"/>
      <c r="L212" s="41"/>
      <c r="M212" s="41"/>
      <c r="N212" s="41"/>
      <c r="O212" s="41"/>
      <c r="P212" s="41"/>
      <c r="Q212" s="41"/>
      <c r="R212" s="41"/>
      <c r="S212" s="88"/>
      <c r="T212" s="88"/>
      <c r="U212" s="74"/>
    </row>
    <row r="213" spans="2:21" x14ac:dyDescent="0.3">
      <c r="B213" s="49"/>
      <c r="C213" s="50"/>
      <c r="D213" s="41"/>
      <c r="E213" s="41"/>
      <c r="F213" s="41"/>
      <c r="G213" s="41"/>
      <c r="H213" s="41"/>
      <c r="I213" s="41"/>
      <c r="J213" s="41"/>
      <c r="K213" s="41"/>
      <c r="L213" s="41"/>
      <c r="M213" s="41"/>
      <c r="N213" s="41"/>
      <c r="O213" s="41"/>
      <c r="P213" s="41"/>
      <c r="Q213" s="41"/>
      <c r="R213" s="41"/>
      <c r="S213" s="88"/>
      <c r="T213" s="88"/>
      <c r="U213" s="74"/>
    </row>
    <row r="214" spans="2:21" x14ac:dyDescent="0.3">
      <c r="B214" s="49"/>
      <c r="C214" s="50"/>
      <c r="D214" s="41"/>
      <c r="E214" s="41"/>
      <c r="F214" s="41"/>
      <c r="G214" s="41"/>
      <c r="H214" s="41"/>
      <c r="I214" s="41"/>
      <c r="J214" s="41"/>
      <c r="K214" s="41"/>
      <c r="L214" s="41"/>
      <c r="M214" s="41"/>
      <c r="N214" s="41"/>
      <c r="O214" s="41"/>
      <c r="P214" s="41"/>
      <c r="Q214" s="41"/>
      <c r="R214" s="41"/>
      <c r="S214" s="88"/>
      <c r="T214" s="88"/>
      <c r="U214" s="74"/>
    </row>
    <row r="215" spans="2:21" x14ac:dyDescent="0.3">
      <c r="B215" s="49"/>
      <c r="C215" s="50"/>
      <c r="D215" s="41"/>
      <c r="E215" s="41"/>
      <c r="F215" s="41"/>
      <c r="G215" s="41"/>
      <c r="H215" s="41"/>
      <c r="I215" s="41"/>
      <c r="J215" s="41"/>
      <c r="K215" s="41"/>
      <c r="L215" s="41"/>
      <c r="M215" s="41"/>
      <c r="N215" s="41"/>
      <c r="O215" s="41"/>
      <c r="P215" s="41"/>
      <c r="Q215" s="41"/>
      <c r="R215" s="41"/>
      <c r="S215" s="88"/>
      <c r="T215" s="88"/>
      <c r="U215" s="74"/>
    </row>
    <row r="216" spans="2:21" x14ac:dyDescent="0.3">
      <c r="B216" s="49"/>
      <c r="C216" s="50"/>
      <c r="D216" s="41"/>
      <c r="E216" s="41"/>
      <c r="F216" s="41"/>
      <c r="G216" s="41"/>
      <c r="H216" s="41"/>
      <c r="I216" s="41"/>
      <c r="J216" s="41"/>
      <c r="K216" s="41"/>
      <c r="L216" s="41"/>
      <c r="M216" s="41"/>
      <c r="N216" s="41"/>
      <c r="O216" s="41"/>
      <c r="P216" s="41"/>
      <c r="Q216" s="41"/>
      <c r="R216" s="41"/>
      <c r="S216" s="88"/>
      <c r="T216" s="88"/>
      <c r="U216" s="74"/>
    </row>
    <row r="217" spans="2:21" x14ac:dyDescent="0.3">
      <c r="B217" s="49"/>
      <c r="C217" s="50"/>
      <c r="D217" s="41"/>
      <c r="E217" s="41"/>
      <c r="F217" s="41"/>
      <c r="G217" s="41"/>
      <c r="H217" s="41"/>
      <c r="I217" s="41"/>
      <c r="J217" s="41"/>
      <c r="K217" s="41"/>
      <c r="L217" s="41"/>
      <c r="M217" s="41"/>
      <c r="N217" s="41"/>
      <c r="O217" s="41"/>
      <c r="P217" s="41"/>
      <c r="Q217" s="41"/>
      <c r="R217" s="41"/>
      <c r="S217" s="88"/>
      <c r="T217" s="88"/>
      <c r="U217" s="74"/>
    </row>
    <row r="218" spans="2:21" x14ac:dyDescent="0.3">
      <c r="B218" s="49"/>
      <c r="C218" s="50"/>
      <c r="D218" s="41"/>
      <c r="E218" s="41"/>
      <c r="F218" s="41"/>
      <c r="G218" s="41"/>
      <c r="H218" s="41"/>
      <c r="I218" s="41"/>
      <c r="J218" s="41"/>
      <c r="K218" s="41"/>
      <c r="L218" s="41"/>
      <c r="M218" s="41"/>
      <c r="N218" s="41"/>
      <c r="O218" s="41"/>
      <c r="P218" s="41"/>
      <c r="Q218" s="41"/>
      <c r="R218" s="41"/>
      <c r="S218" s="88"/>
      <c r="T218" s="88"/>
      <c r="U218" s="74"/>
    </row>
    <row r="219" spans="2:21" x14ac:dyDescent="0.3">
      <c r="B219" s="49"/>
      <c r="C219" s="50"/>
      <c r="D219" s="41"/>
      <c r="E219" s="41"/>
      <c r="F219" s="41"/>
      <c r="G219" s="41"/>
      <c r="H219" s="41"/>
      <c r="I219" s="41"/>
      <c r="J219" s="41"/>
      <c r="K219" s="41"/>
      <c r="L219" s="41"/>
      <c r="M219" s="41"/>
      <c r="N219" s="41"/>
      <c r="O219" s="41"/>
      <c r="P219" s="41"/>
      <c r="Q219" s="41"/>
      <c r="R219" s="41"/>
      <c r="S219" s="88"/>
      <c r="T219" s="88"/>
      <c r="U219" s="74"/>
    </row>
    <row r="220" spans="2:21" x14ac:dyDescent="0.3">
      <c r="B220" s="49"/>
      <c r="C220" s="50"/>
      <c r="D220" s="41"/>
      <c r="E220" s="41"/>
      <c r="F220" s="41"/>
      <c r="G220" s="41"/>
      <c r="H220" s="41"/>
      <c r="I220" s="41"/>
      <c r="J220" s="41"/>
      <c r="K220" s="41"/>
      <c r="L220" s="41"/>
      <c r="M220" s="41"/>
      <c r="N220" s="41"/>
      <c r="O220" s="41"/>
      <c r="P220" s="41"/>
      <c r="Q220" s="41"/>
      <c r="R220" s="41"/>
      <c r="S220" s="88"/>
      <c r="T220" s="88"/>
      <c r="U220" s="74"/>
    </row>
    <row r="221" spans="2:21" x14ac:dyDescent="0.3">
      <c r="B221" s="49"/>
      <c r="C221" s="50"/>
      <c r="D221" s="41"/>
      <c r="E221" s="41"/>
      <c r="F221" s="41"/>
      <c r="G221" s="41"/>
      <c r="H221" s="41"/>
      <c r="I221" s="41"/>
      <c r="J221" s="41"/>
      <c r="K221" s="41"/>
      <c r="L221" s="41"/>
      <c r="M221" s="41"/>
      <c r="N221" s="41"/>
      <c r="O221" s="41"/>
      <c r="P221" s="41"/>
      <c r="Q221" s="41"/>
      <c r="R221" s="41"/>
      <c r="S221" s="88"/>
      <c r="T221" s="88"/>
      <c r="U221" s="74"/>
    </row>
    <row r="222" spans="2:21" x14ac:dyDescent="0.3">
      <c r="B222" s="49"/>
      <c r="C222" s="50"/>
      <c r="D222" s="41"/>
      <c r="E222" s="41"/>
      <c r="F222" s="41"/>
      <c r="G222" s="41"/>
      <c r="H222" s="41"/>
      <c r="I222" s="41"/>
      <c r="J222" s="41"/>
      <c r="K222" s="41"/>
      <c r="L222" s="41"/>
      <c r="M222" s="41"/>
      <c r="N222" s="41"/>
      <c r="O222" s="41"/>
      <c r="P222" s="41"/>
      <c r="Q222" s="41"/>
      <c r="R222" s="41"/>
      <c r="S222" s="88"/>
      <c r="T222" s="88"/>
      <c r="U222" s="74"/>
    </row>
    <row r="223" spans="2:21" x14ac:dyDescent="0.3">
      <c r="B223" s="49"/>
      <c r="C223" s="50"/>
      <c r="D223" s="41"/>
      <c r="E223" s="41"/>
      <c r="F223" s="41"/>
      <c r="G223" s="41"/>
      <c r="H223" s="41"/>
      <c r="I223" s="41"/>
      <c r="J223" s="41"/>
      <c r="K223" s="41"/>
      <c r="L223" s="41"/>
      <c r="M223" s="41"/>
      <c r="N223" s="41"/>
      <c r="O223" s="41"/>
      <c r="P223" s="41"/>
      <c r="Q223" s="41"/>
      <c r="R223" s="41"/>
      <c r="S223" s="88"/>
      <c r="T223" s="88"/>
      <c r="U223" s="74"/>
    </row>
    <row r="224" spans="2:21" x14ac:dyDescent="0.3">
      <c r="B224" s="49"/>
      <c r="C224" s="50"/>
      <c r="D224" s="41"/>
      <c r="E224" s="41"/>
      <c r="F224" s="41"/>
      <c r="G224" s="41"/>
      <c r="H224" s="41"/>
      <c r="I224" s="41"/>
      <c r="J224" s="41"/>
      <c r="K224" s="41"/>
      <c r="L224" s="41"/>
      <c r="M224" s="41"/>
      <c r="N224" s="41"/>
      <c r="O224" s="41"/>
      <c r="P224" s="41"/>
      <c r="Q224" s="41"/>
      <c r="R224" s="41"/>
      <c r="S224" s="88"/>
      <c r="T224" s="88"/>
      <c r="U224" s="74"/>
    </row>
    <row r="225" spans="2:21" x14ac:dyDescent="0.3">
      <c r="B225" s="49"/>
      <c r="C225" s="50"/>
      <c r="D225" s="41"/>
      <c r="E225" s="41"/>
      <c r="F225" s="41"/>
      <c r="G225" s="41"/>
      <c r="H225" s="41"/>
      <c r="I225" s="41"/>
      <c r="J225" s="41"/>
      <c r="K225" s="41"/>
      <c r="L225" s="41"/>
      <c r="M225" s="41"/>
      <c r="N225" s="41"/>
      <c r="O225" s="41"/>
      <c r="P225" s="41"/>
      <c r="Q225" s="41"/>
      <c r="R225" s="41"/>
      <c r="S225" s="88"/>
      <c r="T225" s="88"/>
      <c r="U225" s="74"/>
    </row>
    <row r="226" spans="2:21" x14ac:dyDescent="0.3">
      <c r="B226" s="49"/>
      <c r="C226" s="50"/>
      <c r="D226" s="41"/>
      <c r="E226" s="41"/>
      <c r="F226" s="41"/>
      <c r="G226" s="41"/>
      <c r="H226" s="41"/>
      <c r="I226" s="41"/>
      <c r="J226" s="41"/>
      <c r="K226" s="41"/>
      <c r="L226" s="41"/>
      <c r="M226" s="41"/>
      <c r="N226" s="41"/>
      <c r="O226" s="41"/>
      <c r="P226" s="41"/>
      <c r="Q226" s="41"/>
      <c r="R226" s="41"/>
      <c r="S226" s="88"/>
      <c r="T226" s="88"/>
      <c r="U226" s="74"/>
    </row>
    <row r="227" spans="2:21" x14ac:dyDescent="0.3">
      <c r="B227" s="49"/>
      <c r="C227" s="50"/>
      <c r="D227" s="41"/>
      <c r="E227" s="41"/>
      <c r="F227" s="41"/>
      <c r="G227" s="41"/>
      <c r="H227" s="41"/>
      <c r="I227" s="41"/>
      <c r="J227" s="41"/>
      <c r="K227" s="41"/>
      <c r="L227" s="41"/>
      <c r="M227" s="41"/>
      <c r="N227" s="41"/>
      <c r="O227" s="41"/>
      <c r="P227" s="41"/>
      <c r="Q227" s="41"/>
      <c r="R227" s="41"/>
      <c r="S227" s="88"/>
      <c r="T227" s="88"/>
      <c r="U227" s="74"/>
    </row>
    <row r="228" spans="2:21" x14ac:dyDescent="0.3">
      <c r="B228" s="49"/>
      <c r="C228" s="50"/>
      <c r="D228" s="41"/>
      <c r="E228" s="41"/>
      <c r="F228" s="41"/>
      <c r="G228" s="41"/>
      <c r="H228" s="41"/>
      <c r="I228" s="41"/>
      <c r="J228" s="41"/>
      <c r="K228" s="41"/>
      <c r="L228" s="41"/>
      <c r="M228" s="41"/>
      <c r="N228" s="41"/>
      <c r="O228" s="41"/>
      <c r="P228" s="41"/>
      <c r="Q228" s="41"/>
      <c r="R228" s="41"/>
      <c r="S228" s="88"/>
      <c r="T228" s="88"/>
      <c r="U228" s="74"/>
    </row>
    <row r="229" spans="2:21" x14ac:dyDescent="0.3">
      <c r="B229" s="49"/>
      <c r="C229" s="50"/>
      <c r="D229" s="41"/>
      <c r="E229" s="41"/>
      <c r="F229" s="41"/>
      <c r="G229" s="41"/>
      <c r="H229" s="41"/>
      <c r="I229" s="41"/>
      <c r="J229" s="41"/>
      <c r="K229" s="41"/>
      <c r="L229" s="41"/>
      <c r="M229" s="41"/>
      <c r="N229" s="41"/>
      <c r="O229" s="41"/>
      <c r="P229" s="41"/>
      <c r="Q229" s="41"/>
      <c r="R229" s="41"/>
      <c r="S229" s="88"/>
      <c r="T229" s="88"/>
      <c r="U229" s="74"/>
    </row>
    <row r="230" spans="2:21" x14ac:dyDescent="0.3">
      <c r="B230" s="49"/>
      <c r="C230" s="50"/>
      <c r="D230" s="41"/>
      <c r="E230" s="41"/>
      <c r="F230" s="41"/>
      <c r="G230" s="41"/>
      <c r="H230" s="41"/>
      <c r="I230" s="41"/>
      <c r="J230" s="41"/>
      <c r="K230" s="41"/>
      <c r="L230" s="41"/>
      <c r="M230" s="41"/>
      <c r="N230" s="41"/>
      <c r="O230" s="41"/>
      <c r="P230" s="41"/>
      <c r="Q230" s="41"/>
      <c r="R230" s="41"/>
      <c r="S230" s="88"/>
      <c r="T230" s="88"/>
      <c r="U230" s="74"/>
    </row>
    <row r="231" spans="2:21" x14ac:dyDescent="0.3">
      <c r="B231" s="49"/>
      <c r="C231" s="50"/>
      <c r="D231" s="41"/>
      <c r="E231" s="41"/>
      <c r="F231" s="41"/>
      <c r="G231" s="41"/>
      <c r="H231" s="41"/>
      <c r="I231" s="41"/>
      <c r="J231" s="41"/>
      <c r="K231" s="41"/>
      <c r="L231" s="41"/>
      <c r="M231" s="41"/>
      <c r="N231" s="41"/>
      <c r="O231" s="41"/>
      <c r="P231" s="41"/>
      <c r="Q231" s="41"/>
      <c r="R231" s="41"/>
      <c r="S231" s="88"/>
      <c r="T231" s="88"/>
      <c r="U231" s="74"/>
    </row>
    <row r="232" spans="2:21" x14ac:dyDescent="0.3">
      <c r="B232" s="49"/>
      <c r="C232" s="50"/>
      <c r="D232" s="41"/>
      <c r="E232" s="41"/>
      <c r="F232" s="41"/>
      <c r="G232" s="41"/>
      <c r="H232" s="41"/>
      <c r="I232" s="41"/>
      <c r="J232" s="41"/>
      <c r="K232" s="41"/>
      <c r="L232" s="41"/>
      <c r="M232" s="41"/>
      <c r="N232" s="41"/>
      <c r="O232" s="41"/>
      <c r="P232" s="41"/>
      <c r="Q232" s="41"/>
      <c r="R232" s="41"/>
      <c r="S232" s="88"/>
      <c r="T232" s="88"/>
      <c r="U232" s="74"/>
    </row>
    <row r="233" spans="2:21" x14ac:dyDescent="0.3">
      <c r="B233" s="49"/>
      <c r="C233" s="50"/>
      <c r="D233" s="41"/>
      <c r="E233" s="41"/>
      <c r="F233" s="41"/>
      <c r="G233" s="41"/>
      <c r="H233" s="41"/>
      <c r="I233" s="41"/>
      <c r="J233" s="41"/>
      <c r="K233" s="41"/>
      <c r="L233" s="41"/>
      <c r="M233" s="41"/>
      <c r="N233" s="41"/>
      <c r="O233" s="41"/>
      <c r="P233" s="41"/>
      <c r="Q233" s="41"/>
      <c r="R233" s="41"/>
      <c r="S233" s="88"/>
      <c r="T233" s="88"/>
      <c r="U233" s="74"/>
    </row>
    <row r="234" spans="2:21" x14ac:dyDescent="0.3">
      <c r="B234" s="49"/>
      <c r="C234" s="50"/>
      <c r="D234" s="41"/>
      <c r="E234" s="41"/>
      <c r="F234" s="41"/>
      <c r="G234" s="41"/>
      <c r="H234" s="41"/>
      <c r="I234" s="41"/>
      <c r="J234" s="41"/>
      <c r="K234" s="41"/>
      <c r="L234" s="41"/>
      <c r="M234" s="41"/>
      <c r="N234" s="41"/>
      <c r="O234" s="41"/>
      <c r="P234" s="41"/>
      <c r="Q234" s="41"/>
      <c r="R234" s="41"/>
      <c r="S234" s="88"/>
      <c r="T234" s="88"/>
      <c r="U234" s="74"/>
    </row>
    <row r="235" spans="2:21" x14ac:dyDescent="0.3">
      <c r="B235" s="49"/>
      <c r="C235" s="50"/>
      <c r="D235" s="41"/>
      <c r="E235" s="41"/>
      <c r="F235" s="41"/>
      <c r="G235" s="41"/>
      <c r="H235" s="41"/>
      <c r="I235" s="41"/>
      <c r="J235" s="41"/>
      <c r="K235" s="41"/>
      <c r="L235" s="41"/>
      <c r="M235" s="41"/>
      <c r="N235" s="41"/>
      <c r="O235" s="41"/>
      <c r="P235" s="41"/>
      <c r="Q235" s="41"/>
      <c r="R235" s="41"/>
      <c r="S235" s="88"/>
      <c r="T235" s="88"/>
      <c r="U235" s="74"/>
    </row>
    <row r="236" spans="2:21" x14ac:dyDescent="0.3">
      <c r="B236" s="49"/>
      <c r="C236" s="50"/>
      <c r="D236" s="41"/>
      <c r="E236" s="41"/>
      <c r="F236" s="41"/>
      <c r="G236" s="41"/>
      <c r="H236" s="41"/>
      <c r="I236" s="41"/>
      <c r="J236" s="41"/>
      <c r="K236" s="41"/>
      <c r="L236" s="41"/>
      <c r="M236" s="41"/>
      <c r="N236" s="41"/>
      <c r="O236" s="41"/>
      <c r="P236" s="41"/>
      <c r="Q236" s="41"/>
      <c r="R236" s="41"/>
      <c r="S236" s="88"/>
      <c r="T236" s="88"/>
      <c r="U236" s="74"/>
    </row>
    <row r="237" spans="2:21" x14ac:dyDescent="0.3">
      <c r="B237" s="49"/>
      <c r="C237" s="50"/>
      <c r="D237" s="41"/>
      <c r="E237" s="41"/>
      <c r="F237" s="41"/>
      <c r="G237" s="41"/>
      <c r="H237" s="41"/>
      <c r="I237" s="41"/>
      <c r="J237" s="41"/>
      <c r="K237" s="41"/>
      <c r="L237" s="41"/>
      <c r="M237" s="41"/>
      <c r="N237" s="41"/>
      <c r="O237" s="41"/>
      <c r="P237" s="41"/>
      <c r="Q237" s="41"/>
      <c r="R237" s="41"/>
      <c r="S237" s="88"/>
      <c r="T237" s="88"/>
      <c r="U237" s="74"/>
    </row>
    <row r="238" spans="2:21" x14ac:dyDescent="0.3">
      <c r="B238" s="49"/>
      <c r="C238" s="50"/>
      <c r="D238" s="41"/>
      <c r="E238" s="41"/>
      <c r="F238" s="41"/>
      <c r="G238" s="41"/>
      <c r="H238" s="41"/>
      <c r="I238" s="41"/>
      <c r="J238" s="41"/>
      <c r="K238" s="41"/>
      <c r="L238" s="41"/>
      <c r="M238" s="41"/>
      <c r="N238" s="41"/>
      <c r="O238" s="41"/>
      <c r="P238" s="41"/>
      <c r="Q238" s="41"/>
      <c r="R238" s="41"/>
      <c r="S238" s="88"/>
      <c r="T238" s="88"/>
      <c r="U238" s="74"/>
    </row>
    <row r="239" spans="2:21" x14ac:dyDescent="0.3">
      <c r="B239" s="49"/>
      <c r="C239" s="50"/>
      <c r="D239" s="41"/>
      <c r="E239" s="41"/>
      <c r="F239" s="41"/>
      <c r="G239" s="41"/>
      <c r="H239" s="41"/>
      <c r="I239" s="41"/>
      <c r="J239" s="41"/>
      <c r="K239" s="41"/>
      <c r="L239" s="41"/>
      <c r="M239" s="41"/>
      <c r="N239" s="41"/>
      <c r="O239" s="41"/>
      <c r="P239" s="41"/>
      <c r="Q239" s="41"/>
      <c r="R239" s="41"/>
      <c r="S239" s="88"/>
      <c r="T239" s="88"/>
      <c r="U239" s="74"/>
    </row>
    <row r="240" spans="2:21" x14ac:dyDescent="0.3">
      <c r="B240" s="49"/>
      <c r="C240" s="50"/>
      <c r="D240" s="41"/>
      <c r="E240" s="41"/>
      <c r="F240" s="41"/>
      <c r="G240" s="41"/>
      <c r="H240" s="41"/>
      <c r="I240" s="41"/>
      <c r="J240" s="41"/>
      <c r="K240" s="41"/>
      <c r="L240" s="41"/>
      <c r="M240" s="41"/>
      <c r="N240" s="41"/>
      <c r="O240" s="41"/>
      <c r="P240" s="41"/>
      <c r="Q240" s="41"/>
      <c r="R240" s="41"/>
      <c r="S240" s="88"/>
      <c r="T240" s="88"/>
      <c r="U240" s="74"/>
    </row>
    <row r="241" spans="2:21" x14ac:dyDescent="0.3">
      <c r="B241" s="49"/>
      <c r="C241" s="50"/>
      <c r="D241" s="41"/>
      <c r="E241" s="41"/>
      <c r="F241" s="41"/>
      <c r="G241" s="41"/>
      <c r="H241" s="41"/>
      <c r="I241" s="41"/>
      <c r="J241" s="41"/>
      <c r="K241" s="41"/>
      <c r="L241" s="41"/>
      <c r="M241" s="41"/>
      <c r="N241" s="41"/>
      <c r="O241" s="41"/>
      <c r="P241" s="41"/>
      <c r="Q241" s="41"/>
      <c r="R241" s="41"/>
      <c r="S241" s="88"/>
      <c r="T241" s="88"/>
      <c r="U241" s="74"/>
    </row>
    <row r="242" spans="2:21" x14ac:dyDescent="0.3">
      <c r="B242" s="49"/>
      <c r="C242" s="50"/>
      <c r="D242" s="41"/>
      <c r="E242" s="41"/>
      <c r="F242" s="41"/>
      <c r="G242" s="41"/>
      <c r="H242" s="41"/>
      <c r="I242" s="41"/>
      <c r="J242" s="41"/>
      <c r="K242" s="41"/>
      <c r="L242" s="41"/>
      <c r="M242" s="41"/>
      <c r="N242" s="41"/>
      <c r="O242" s="41"/>
      <c r="P242" s="41"/>
      <c r="Q242" s="41"/>
      <c r="R242" s="41"/>
      <c r="S242" s="88"/>
      <c r="T242" s="88"/>
      <c r="U242" s="74"/>
    </row>
    <row r="243" spans="2:21" x14ac:dyDescent="0.3">
      <c r="B243" s="49"/>
      <c r="C243" s="50"/>
      <c r="D243" s="41"/>
      <c r="E243" s="41"/>
      <c r="F243" s="41"/>
      <c r="G243" s="41"/>
      <c r="H243" s="41"/>
      <c r="I243" s="41"/>
      <c r="J243" s="41"/>
      <c r="K243" s="41"/>
      <c r="L243" s="41"/>
      <c r="M243" s="41"/>
      <c r="N243" s="41"/>
      <c r="O243" s="41"/>
      <c r="P243" s="41"/>
      <c r="Q243" s="41"/>
      <c r="R243" s="41"/>
      <c r="S243" s="88"/>
      <c r="T243" s="88"/>
      <c r="U243" s="74"/>
    </row>
    <row r="244" spans="2:21" x14ac:dyDescent="0.3">
      <c r="B244" s="49"/>
      <c r="C244" s="50"/>
      <c r="D244" s="41"/>
      <c r="E244" s="41"/>
      <c r="F244" s="41"/>
      <c r="G244" s="41"/>
      <c r="H244" s="41"/>
      <c r="I244" s="41"/>
      <c r="J244" s="41"/>
      <c r="K244" s="41"/>
      <c r="L244" s="41"/>
      <c r="M244" s="41"/>
      <c r="N244" s="41"/>
      <c r="O244" s="41"/>
      <c r="P244" s="41"/>
      <c r="Q244" s="41"/>
      <c r="R244" s="41"/>
      <c r="S244" s="88"/>
      <c r="T244" s="88"/>
      <c r="U244" s="74"/>
    </row>
    <row r="245" spans="2:21" x14ac:dyDescent="0.3">
      <c r="B245" s="49"/>
      <c r="C245" s="50"/>
      <c r="D245" s="41"/>
      <c r="E245" s="41"/>
      <c r="F245" s="41"/>
      <c r="G245" s="41"/>
      <c r="H245" s="41"/>
      <c r="I245" s="41"/>
      <c r="J245" s="41"/>
      <c r="K245" s="41"/>
      <c r="L245" s="41"/>
      <c r="M245" s="41"/>
      <c r="N245" s="41"/>
      <c r="O245" s="41"/>
      <c r="P245" s="41"/>
      <c r="Q245" s="41"/>
      <c r="R245" s="41"/>
      <c r="S245" s="88"/>
      <c r="T245" s="88"/>
      <c r="U245" s="74"/>
    </row>
    <row r="246" spans="2:21" x14ac:dyDescent="0.3">
      <c r="B246" s="49"/>
      <c r="C246" s="50"/>
      <c r="D246" s="41"/>
      <c r="E246" s="41"/>
      <c r="F246" s="41"/>
      <c r="G246" s="41"/>
      <c r="H246" s="41"/>
      <c r="I246" s="41"/>
      <c r="J246" s="41"/>
      <c r="K246" s="41"/>
      <c r="L246" s="41"/>
      <c r="M246" s="41"/>
      <c r="N246" s="41"/>
      <c r="O246" s="41"/>
      <c r="P246" s="41"/>
      <c r="Q246" s="41"/>
      <c r="R246" s="41"/>
      <c r="S246" s="88"/>
      <c r="T246" s="88"/>
      <c r="U246" s="74"/>
    </row>
    <row r="247" spans="2:21" x14ac:dyDescent="0.3">
      <c r="B247" s="49"/>
      <c r="C247" s="50"/>
      <c r="D247" s="41"/>
      <c r="E247" s="41"/>
      <c r="F247" s="41"/>
      <c r="G247" s="41"/>
      <c r="H247" s="41"/>
      <c r="I247" s="41"/>
      <c r="J247" s="41"/>
      <c r="K247" s="41"/>
      <c r="L247" s="41"/>
      <c r="M247" s="41"/>
      <c r="N247" s="41"/>
      <c r="O247" s="41"/>
      <c r="P247" s="41"/>
      <c r="Q247" s="41"/>
      <c r="R247" s="41"/>
      <c r="S247" s="88"/>
      <c r="T247" s="88"/>
      <c r="U247" s="74"/>
    </row>
    <row r="248" spans="2:21" x14ac:dyDescent="0.3">
      <c r="B248" s="49"/>
      <c r="C248" s="50"/>
      <c r="D248" s="41"/>
      <c r="E248" s="41"/>
      <c r="F248" s="41"/>
      <c r="G248" s="41"/>
      <c r="H248" s="41"/>
      <c r="I248" s="41"/>
      <c r="J248" s="41"/>
      <c r="K248" s="41"/>
      <c r="L248" s="41"/>
      <c r="M248" s="41"/>
      <c r="N248" s="41"/>
      <c r="O248" s="41"/>
      <c r="P248" s="41"/>
      <c r="Q248" s="41"/>
      <c r="R248" s="41"/>
      <c r="S248" s="88"/>
      <c r="T248" s="88"/>
      <c r="U248" s="74"/>
    </row>
    <row r="249" spans="2:21" x14ac:dyDescent="0.3">
      <c r="B249" s="49"/>
      <c r="C249" s="50"/>
      <c r="D249" s="41"/>
      <c r="E249" s="41"/>
      <c r="F249" s="41"/>
      <c r="G249" s="41"/>
      <c r="H249" s="41"/>
      <c r="I249" s="41"/>
      <c r="J249" s="41"/>
      <c r="K249" s="41"/>
      <c r="L249" s="41"/>
      <c r="M249" s="41"/>
      <c r="N249" s="41"/>
      <c r="O249" s="41"/>
      <c r="P249" s="41"/>
      <c r="Q249" s="41"/>
      <c r="R249" s="41"/>
      <c r="S249" s="88"/>
      <c r="T249" s="88"/>
      <c r="U249" s="74"/>
    </row>
    <row r="250" spans="2:21" x14ac:dyDescent="0.3">
      <c r="B250" s="49"/>
      <c r="C250" s="50"/>
      <c r="D250" s="41"/>
      <c r="E250" s="41"/>
      <c r="F250" s="41"/>
      <c r="G250" s="41"/>
      <c r="H250" s="41"/>
      <c r="I250" s="41"/>
      <c r="J250" s="41"/>
      <c r="K250" s="41"/>
      <c r="L250" s="41"/>
      <c r="M250" s="41"/>
      <c r="N250" s="41"/>
      <c r="O250" s="41"/>
      <c r="P250" s="41"/>
      <c r="Q250" s="41"/>
      <c r="R250" s="41"/>
      <c r="S250" s="88"/>
      <c r="T250" s="88"/>
      <c r="U250" s="74"/>
    </row>
    <row r="251" spans="2:21" x14ac:dyDescent="0.3">
      <c r="B251" s="49"/>
      <c r="C251" s="50"/>
      <c r="D251" s="41"/>
      <c r="E251" s="41"/>
      <c r="F251" s="41"/>
      <c r="G251" s="41"/>
      <c r="H251" s="41"/>
      <c r="I251" s="41"/>
      <c r="J251" s="41"/>
      <c r="K251" s="41"/>
      <c r="L251" s="41"/>
      <c r="M251" s="41"/>
      <c r="N251" s="41"/>
      <c r="O251" s="41"/>
      <c r="P251" s="41"/>
      <c r="Q251" s="41"/>
      <c r="R251" s="41"/>
      <c r="S251" s="88"/>
      <c r="T251" s="88"/>
      <c r="U251" s="74"/>
    </row>
    <row r="252" spans="2:21" x14ac:dyDescent="0.3">
      <c r="B252" s="49"/>
      <c r="C252" s="50"/>
      <c r="D252" s="41"/>
      <c r="E252" s="41"/>
      <c r="F252" s="41"/>
      <c r="G252" s="41"/>
      <c r="H252" s="41"/>
      <c r="I252" s="41"/>
      <c r="J252" s="41"/>
      <c r="K252" s="41"/>
      <c r="L252" s="41"/>
      <c r="M252" s="41"/>
      <c r="N252" s="41"/>
      <c r="O252" s="41"/>
      <c r="P252" s="41"/>
      <c r="Q252" s="41"/>
      <c r="R252" s="41"/>
      <c r="S252" s="88"/>
      <c r="T252" s="88"/>
      <c r="U252" s="74"/>
    </row>
    <row r="253" spans="2:21" x14ac:dyDescent="0.3">
      <c r="B253" s="49"/>
      <c r="C253" s="50"/>
      <c r="D253" s="41"/>
      <c r="E253" s="41"/>
      <c r="F253" s="41"/>
      <c r="G253" s="41"/>
      <c r="H253" s="41"/>
      <c r="I253" s="41"/>
      <c r="J253" s="41"/>
      <c r="K253" s="41"/>
      <c r="L253" s="41"/>
      <c r="M253" s="41"/>
      <c r="N253" s="41"/>
      <c r="O253" s="41"/>
      <c r="P253" s="41"/>
      <c r="Q253" s="41"/>
      <c r="R253" s="41"/>
      <c r="S253" s="88"/>
      <c r="T253" s="88"/>
      <c r="U253" s="74"/>
    </row>
    <row r="254" spans="2:21" x14ac:dyDescent="0.3">
      <c r="B254" s="49"/>
      <c r="C254" s="50"/>
      <c r="D254" s="41"/>
      <c r="E254" s="41"/>
      <c r="F254" s="41"/>
      <c r="G254" s="41"/>
      <c r="H254" s="41"/>
      <c r="I254" s="41"/>
      <c r="J254" s="41"/>
      <c r="K254" s="41"/>
      <c r="L254" s="41"/>
      <c r="M254" s="41"/>
      <c r="N254" s="41"/>
      <c r="O254" s="41"/>
      <c r="P254" s="41"/>
      <c r="Q254" s="41"/>
      <c r="R254" s="41"/>
      <c r="S254" s="88"/>
      <c r="T254" s="88"/>
      <c r="U254" s="74"/>
    </row>
    <row r="255" spans="2:21" x14ac:dyDescent="0.3">
      <c r="B255" s="49"/>
      <c r="C255" s="50"/>
      <c r="D255" s="41"/>
      <c r="E255" s="41"/>
      <c r="F255" s="41"/>
      <c r="G255" s="41"/>
      <c r="H255" s="41"/>
      <c r="I255" s="41"/>
      <c r="J255" s="41"/>
      <c r="K255" s="41"/>
      <c r="L255" s="41"/>
      <c r="M255" s="41"/>
      <c r="N255" s="41"/>
      <c r="O255" s="41"/>
      <c r="P255" s="41"/>
      <c r="Q255" s="41"/>
      <c r="R255" s="41"/>
      <c r="S255" s="88"/>
      <c r="T255" s="88"/>
      <c r="U255" s="74"/>
    </row>
    <row r="256" spans="2:21" x14ac:dyDescent="0.3">
      <c r="B256" s="49"/>
      <c r="C256" s="50"/>
      <c r="D256" s="41"/>
      <c r="E256" s="41"/>
      <c r="F256" s="41"/>
      <c r="G256" s="41"/>
      <c r="H256" s="41"/>
      <c r="I256" s="41"/>
      <c r="J256" s="41"/>
      <c r="K256" s="41"/>
      <c r="L256" s="41"/>
      <c r="M256" s="41"/>
      <c r="N256" s="41"/>
      <c r="O256" s="41"/>
      <c r="P256" s="41"/>
      <c r="Q256" s="41"/>
      <c r="R256" s="41"/>
      <c r="S256" s="88"/>
      <c r="T256" s="88"/>
      <c r="U256" s="74"/>
    </row>
    <row r="257" spans="2:21" x14ac:dyDescent="0.3">
      <c r="B257" s="49"/>
      <c r="C257" s="50"/>
      <c r="D257" s="41"/>
      <c r="E257" s="41"/>
      <c r="F257" s="41"/>
      <c r="G257" s="41"/>
      <c r="H257" s="41"/>
      <c r="I257" s="41"/>
      <c r="J257" s="41"/>
      <c r="K257" s="41"/>
      <c r="L257" s="41"/>
      <c r="M257" s="41"/>
      <c r="N257" s="41"/>
      <c r="O257" s="41"/>
      <c r="P257" s="41"/>
      <c r="Q257" s="41"/>
      <c r="R257" s="41"/>
      <c r="S257" s="88"/>
      <c r="T257" s="88"/>
      <c r="U257" s="74"/>
    </row>
    <row r="258" spans="2:21" x14ac:dyDescent="0.3">
      <c r="B258" s="49"/>
      <c r="C258" s="50"/>
      <c r="D258" s="41"/>
      <c r="E258" s="41"/>
      <c r="F258" s="41"/>
      <c r="G258" s="41"/>
      <c r="H258" s="41"/>
      <c r="I258" s="41"/>
      <c r="J258" s="41"/>
      <c r="K258" s="41"/>
      <c r="L258" s="41"/>
      <c r="M258" s="41"/>
      <c r="N258" s="41"/>
      <c r="O258" s="41"/>
      <c r="P258" s="41"/>
      <c r="Q258" s="41"/>
      <c r="R258" s="41"/>
      <c r="S258" s="88"/>
      <c r="T258" s="88"/>
      <c r="U258" s="74"/>
    </row>
    <row r="259" spans="2:21" x14ac:dyDescent="0.3">
      <c r="B259" s="49"/>
      <c r="C259" s="50"/>
      <c r="D259" s="41"/>
      <c r="E259" s="41"/>
      <c r="F259" s="41"/>
      <c r="G259" s="41"/>
      <c r="H259" s="41"/>
      <c r="I259" s="41"/>
      <c r="J259" s="41"/>
      <c r="K259" s="41"/>
      <c r="L259" s="41"/>
      <c r="M259" s="41"/>
      <c r="N259" s="41"/>
      <c r="O259" s="41"/>
      <c r="P259" s="41"/>
      <c r="Q259" s="41"/>
      <c r="R259" s="41"/>
      <c r="S259" s="88"/>
      <c r="T259" s="88"/>
      <c r="U259" s="74"/>
    </row>
    <row r="260" spans="2:21" x14ac:dyDescent="0.3">
      <c r="B260" s="49"/>
      <c r="C260" s="50"/>
      <c r="D260" s="41"/>
      <c r="E260" s="41"/>
      <c r="F260" s="41"/>
      <c r="G260" s="41"/>
      <c r="H260" s="41"/>
      <c r="I260" s="41"/>
      <c r="J260" s="41"/>
      <c r="K260" s="41"/>
      <c r="L260" s="41"/>
      <c r="M260" s="41"/>
      <c r="N260" s="41"/>
      <c r="O260" s="41"/>
      <c r="P260" s="41"/>
      <c r="Q260" s="41"/>
      <c r="R260" s="41"/>
      <c r="S260" s="88"/>
      <c r="T260" s="88"/>
      <c r="U260" s="74"/>
    </row>
    <row r="261" spans="2:21" x14ac:dyDescent="0.3">
      <c r="B261" s="49"/>
      <c r="C261" s="50"/>
      <c r="D261" s="41"/>
      <c r="E261" s="41"/>
      <c r="F261" s="41"/>
      <c r="G261" s="41"/>
      <c r="H261" s="41"/>
      <c r="I261" s="41"/>
      <c r="J261" s="41"/>
      <c r="K261" s="41"/>
      <c r="L261" s="41"/>
      <c r="M261" s="41"/>
      <c r="N261" s="41"/>
      <c r="O261" s="41"/>
      <c r="P261" s="41"/>
      <c r="Q261" s="41"/>
      <c r="R261" s="41"/>
      <c r="S261" s="88"/>
      <c r="T261" s="88"/>
      <c r="U261" s="74"/>
    </row>
    <row r="262" spans="2:21" x14ac:dyDescent="0.3">
      <c r="B262" s="49"/>
      <c r="C262" s="50"/>
      <c r="D262" s="41"/>
      <c r="E262" s="41"/>
      <c r="F262" s="41"/>
      <c r="G262" s="41"/>
      <c r="H262" s="41"/>
      <c r="I262" s="41"/>
      <c r="J262" s="41"/>
      <c r="K262" s="41"/>
      <c r="L262" s="41"/>
      <c r="M262" s="41"/>
      <c r="N262" s="41"/>
      <c r="O262" s="41"/>
      <c r="P262" s="41"/>
      <c r="Q262" s="41"/>
      <c r="R262" s="41"/>
      <c r="S262" s="88"/>
      <c r="T262" s="88"/>
      <c r="U262" s="74"/>
    </row>
    <row r="263" spans="2:21" x14ac:dyDescent="0.3">
      <c r="B263" s="49"/>
      <c r="C263" s="50"/>
      <c r="D263" s="41"/>
      <c r="E263" s="41"/>
      <c r="F263" s="41"/>
      <c r="G263" s="41"/>
      <c r="H263" s="41"/>
      <c r="I263" s="41"/>
      <c r="J263" s="41"/>
      <c r="K263" s="41"/>
      <c r="L263" s="41"/>
      <c r="M263" s="41"/>
      <c r="N263" s="41"/>
      <c r="O263" s="41"/>
      <c r="P263" s="41"/>
      <c r="Q263" s="41"/>
      <c r="R263" s="41"/>
      <c r="S263" s="88"/>
      <c r="T263" s="88"/>
      <c r="U263" s="74"/>
    </row>
    <row r="264" spans="2:21" x14ac:dyDescent="0.3">
      <c r="B264" s="49"/>
      <c r="C264" s="50"/>
      <c r="D264" s="41"/>
      <c r="E264" s="41"/>
      <c r="F264" s="41"/>
      <c r="G264" s="41"/>
      <c r="H264" s="41"/>
      <c r="I264" s="41"/>
      <c r="J264" s="41"/>
      <c r="K264" s="41"/>
      <c r="L264" s="41"/>
      <c r="M264" s="41"/>
      <c r="N264" s="41"/>
      <c r="O264" s="41"/>
      <c r="P264" s="41"/>
      <c r="Q264" s="41"/>
      <c r="R264" s="41"/>
      <c r="S264" s="88"/>
      <c r="T264" s="88"/>
      <c r="U264" s="74"/>
    </row>
    <row r="265" spans="2:21" x14ac:dyDescent="0.3">
      <c r="B265" s="49"/>
      <c r="C265" s="50"/>
      <c r="D265" s="41"/>
      <c r="E265" s="41"/>
      <c r="F265" s="41"/>
      <c r="G265" s="41"/>
      <c r="H265" s="41"/>
      <c r="I265" s="41"/>
      <c r="J265" s="41"/>
      <c r="K265" s="41"/>
      <c r="L265" s="41"/>
      <c r="M265" s="41"/>
      <c r="N265" s="41"/>
      <c r="O265" s="41"/>
      <c r="P265" s="41"/>
      <c r="Q265" s="41"/>
      <c r="R265" s="41"/>
      <c r="S265" s="88"/>
      <c r="T265" s="88"/>
      <c r="U265" s="74"/>
    </row>
    <row r="266" spans="2:21" x14ac:dyDescent="0.3">
      <c r="B266" s="49"/>
      <c r="C266" s="50"/>
      <c r="D266" s="41"/>
      <c r="E266" s="41"/>
      <c r="F266" s="41"/>
      <c r="G266" s="41"/>
      <c r="H266" s="41"/>
      <c r="I266" s="41"/>
      <c r="J266" s="41"/>
      <c r="K266" s="41"/>
      <c r="L266" s="41"/>
      <c r="M266" s="41"/>
      <c r="N266" s="41"/>
      <c r="O266" s="41"/>
      <c r="P266" s="41"/>
      <c r="Q266" s="41"/>
      <c r="R266" s="41"/>
      <c r="S266" s="88"/>
      <c r="T266" s="88"/>
      <c r="U266" s="74"/>
    </row>
    <row r="267" spans="2:21" x14ac:dyDescent="0.3">
      <c r="B267" s="49"/>
      <c r="C267" s="50"/>
      <c r="D267" s="41"/>
      <c r="E267" s="41"/>
      <c r="F267" s="41"/>
      <c r="G267" s="41"/>
      <c r="H267" s="41"/>
      <c r="I267" s="41"/>
      <c r="J267" s="41"/>
      <c r="K267" s="41"/>
      <c r="L267" s="41"/>
      <c r="M267" s="41"/>
      <c r="N267" s="41"/>
      <c r="O267" s="41"/>
      <c r="P267" s="41"/>
      <c r="Q267" s="41"/>
      <c r="R267" s="41"/>
      <c r="S267" s="88"/>
      <c r="T267" s="88"/>
      <c r="U267" s="74"/>
    </row>
    <row r="268" spans="2:21" x14ac:dyDescent="0.3">
      <c r="B268" s="49"/>
      <c r="C268" s="50"/>
      <c r="D268" s="41"/>
      <c r="E268" s="41"/>
      <c r="F268" s="41"/>
      <c r="G268" s="41"/>
      <c r="H268" s="41"/>
      <c r="I268" s="41"/>
      <c r="J268" s="41"/>
      <c r="K268" s="41"/>
      <c r="L268" s="41"/>
      <c r="M268" s="41"/>
      <c r="N268" s="41"/>
      <c r="O268" s="41"/>
      <c r="P268" s="41"/>
      <c r="Q268" s="41"/>
      <c r="R268" s="41"/>
      <c r="S268" s="88"/>
      <c r="T268" s="88"/>
      <c r="U268" s="74"/>
    </row>
    <row r="269" spans="2:21" x14ac:dyDescent="0.3">
      <c r="B269" s="49"/>
      <c r="C269" s="50"/>
      <c r="D269" s="41"/>
      <c r="E269" s="41"/>
      <c r="F269" s="41"/>
      <c r="G269" s="41"/>
      <c r="H269" s="41"/>
      <c r="I269" s="41"/>
      <c r="J269" s="41"/>
      <c r="K269" s="41"/>
      <c r="L269" s="41"/>
      <c r="M269" s="41"/>
      <c r="N269" s="41"/>
      <c r="O269" s="41"/>
      <c r="P269" s="41"/>
      <c r="Q269" s="41"/>
      <c r="R269" s="41"/>
      <c r="S269" s="88"/>
      <c r="T269" s="88"/>
      <c r="U269" s="74"/>
    </row>
    <row r="270" spans="2:21" x14ac:dyDescent="0.3">
      <c r="B270" s="49"/>
      <c r="C270" s="50"/>
      <c r="D270" s="41"/>
      <c r="E270" s="41"/>
      <c r="F270" s="41"/>
      <c r="G270" s="41"/>
      <c r="H270" s="41"/>
      <c r="I270" s="41"/>
      <c r="J270" s="41"/>
      <c r="K270" s="41"/>
      <c r="L270" s="41"/>
      <c r="M270" s="41"/>
      <c r="N270" s="41"/>
      <c r="O270" s="41"/>
      <c r="P270" s="41"/>
      <c r="Q270" s="41"/>
      <c r="R270" s="41"/>
      <c r="S270" s="88"/>
      <c r="T270" s="88"/>
      <c r="U270" s="74"/>
    </row>
    <row r="271" spans="2:21" x14ac:dyDescent="0.3">
      <c r="B271" s="49"/>
      <c r="C271" s="50"/>
      <c r="D271" s="41"/>
      <c r="E271" s="41"/>
      <c r="F271" s="41"/>
      <c r="G271" s="41"/>
      <c r="H271" s="41"/>
      <c r="I271" s="41"/>
      <c r="J271" s="41"/>
      <c r="K271" s="41"/>
      <c r="L271" s="41"/>
      <c r="M271" s="41"/>
      <c r="N271" s="41"/>
      <c r="O271" s="41"/>
      <c r="P271" s="41"/>
      <c r="Q271" s="41"/>
      <c r="R271" s="41"/>
      <c r="S271" s="88"/>
      <c r="T271" s="88"/>
      <c r="U271" s="74"/>
    </row>
    <row r="272" spans="2:21" x14ac:dyDescent="0.3">
      <c r="B272" s="49"/>
      <c r="C272" s="50"/>
      <c r="D272" s="41"/>
      <c r="E272" s="41"/>
      <c r="F272" s="41"/>
      <c r="G272" s="41"/>
      <c r="H272" s="41"/>
      <c r="I272" s="41"/>
      <c r="J272" s="41"/>
      <c r="K272" s="41"/>
      <c r="L272" s="41"/>
      <c r="M272" s="41"/>
      <c r="N272" s="41"/>
      <c r="O272" s="41"/>
      <c r="P272" s="41"/>
      <c r="Q272" s="41"/>
      <c r="R272" s="41"/>
      <c r="S272" s="88"/>
      <c r="T272" s="88"/>
      <c r="U272" s="74"/>
    </row>
    <row r="273" spans="2:21" x14ac:dyDescent="0.3">
      <c r="B273" s="49"/>
      <c r="C273" s="50"/>
      <c r="D273" s="41"/>
      <c r="E273" s="41"/>
      <c r="F273" s="41"/>
      <c r="G273" s="41"/>
      <c r="H273" s="41"/>
      <c r="I273" s="41"/>
      <c r="J273" s="41"/>
      <c r="K273" s="41"/>
      <c r="L273" s="41"/>
      <c r="M273" s="41"/>
      <c r="N273" s="41"/>
      <c r="O273" s="41"/>
      <c r="P273" s="41"/>
      <c r="Q273" s="41"/>
      <c r="R273" s="41"/>
      <c r="S273" s="88"/>
      <c r="T273" s="88"/>
      <c r="U273" s="74"/>
    </row>
    <row r="274" spans="2:21" x14ac:dyDescent="0.3">
      <c r="B274" s="49"/>
      <c r="C274" s="50"/>
      <c r="D274" s="41"/>
      <c r="E274" s="41"/>
      <c r="F274" s="41"/>
      <c r="G274" s="41"/>
      <c r="H274" s="41"/>
      <c r="I274" s="41"/>
      <c r="J274" s="41"/>
      <c r="K274" s="41"/>
      <c r="L274" s="41"/>
      <c r="M274" s="41"/>
      <c r="N274" s="41"/>
      <c r="O274" s="41"/>
      <c r="P274" s="41"/>
      <c r="Q274" s="41"/>
      <c r="R274" s="41"/>
      <c r="S274" s="88"/>
      <c r="T274" s="88"/>
      <c r="U274" s="74"/>
    </row>
    <row r="275" spans="2:21" x14ac:dyDescent="0.3">
      <c r="B275" s="49"/>
      <c r="C275" s="50"/>
      <c r="D275" s="41"/>
      <c r="E275" s="41"/>
      <c r="F275" s="41"/>
      <c r="G275" s="41"/>
      <c r="H275" s="41"/>
      <c r="I275" s="41"/>
      <c r="J275" s="41"/>
      <c r="K275" s="41"/>
      <c r="L275" s="41"/>
      <c r="M275" s="41"/>
      <c r="N275" s="41"/>
      <c r="O275" s="41"/>
      <c r="P275" s="41"/>
      <c r="Q275" s="41"/>
      <c r="R275" s="41"/>
      <c r="S275" s="88"/>
      <c r="T275" s="88"/>
      <c r="U275" s="74"/>
    </row>
    <row r="276" spans="2:21" x14ac:dyDescent="0.3">
      <c r="B276" s="49"/>
      <c r="C276" s="50"/>
      <c r="D276" s="41"/>
      <c r="E276" s="41"/>
      <c r="F276" s="41"/>
      <c r="G276" s="41"/>
      <c r="H276" s="41"/>
      <c r="I276" s="41"/>
      <c r="J276" s="41"/>
      <c r="K276" s="41"/>
      <c r="L276" s="41"/>
      <c r="M276" s="41"/>
      <c r="N276" s="41"/>
      <c r="O276" s="41"/>
      <c r="P276" s="41"/>
      <c r="Q276" s="41"/>
      <c r="R276" s="41"/>
      <c r="S276" s="88"/>
      <c r="T276" s="88"/>
      <c r="U276" s="74"/>
    </row>
    <row r="277" spans="2:21" x14ac:dyDescent="0.3">
      <c r="B277" s="49"/>
      <c r="C277" s="50"/>
      <c r="D277" s="41"/>
      <c r="E277" s="41"/>
      <c r="F277" s="41"/>
      <c r="G277" s="41"/>
      <c r="H277" s="41"/>
      <c r="I277" s="41"/>
      <c r="J277" s="41"/>
      <c r="K277" s="41"/>
      <c r="L277" s="41"/>
      <c r="M277" s="41"/>
      <c r="N277" s="41"/>
      <c r="O277" s="41"/>
      <c r="P277" s="41"/>
      <c r="Q277" s="41"/>
      <c r="R277" s="41"/>
      <c r="S277" s="88"/>
      <c r="T277" s="88"/>
      <c r="U277" s="74"/>
    </row>
    <row r="278" spans="2:21" x14ac:dyDescent="0.3">
      <c r="B278" s="49"/>
      <c r="C278" s="50"/>
      <c r="D278" s="41"/>
      <c r="E278" s="41"/>
      <c r="F278" s="41"/>
      <c r="G278" s="41"/>
      <c r="H278" s="41"/>
      <c r="I278" s="41"/>
      <c r="J278" s="41"/>
      <c r="K278" s="41"/>
      <c r="L278" s="41"/>
      <c r="M278" s="41"/>
      <c r="N278" s="41"/>
      <c r="O278" s="41"/>
      <c r="P278" s="41"/>
      <c r="Q278" s="41"/>
      <c r="R278" s="41"/>
      <c r="S278" s="88"/>
      <c r="T278" s="88"/>
      <c r="U278" s="74"/>
    </row>
    <row r="279" spans="2:21" x14ac:dyDescent="0.3">
      <c r="B279" s="49"/>
      <c r="C279" s="50"/>
      <c r="D279" s="41"/>
      <c r="E279" s="41"/>
      <c r="F279" s="41"/>
      <c r="G279" s="41"/>
      <c r="H279" s="41"/>
      <c r="I279" s="41"/>
      <c r="J279" s="41"/>
      <c r="K279" s="41"/>
      <c r="L279" s="41"/>
      <c r="M279" s="41"/>
      <c r="N279" s="41"/>
      <c r="O279" s="41"/>
      <c r="P279" s="41"/>
      <c r="Q279" s="41"/>
      <c r="R279" s="41"/>
      <c r="S279" s="88"/>
      <c r="T279" s="88"/>
      <c r="U279" s="74"/>
    </row>
    <row r="280" spans="2:21" x14ac:dyDescent="0.3">
      <c r="B280" s="49"/>
      <c r="C280" s="50"/>
      <c r="D280" s="41"/>
      <c r="E280" s="41"/>
      <c r="F280" s="41"/>
      <c r="G280" s="41"/>
      <c r="H280" s="41"/>
      <c r="I280" s="41"/>
      <c r="J280" s="41"/>
      <c r="K280" s="41"/>
      <c r="L280" s="41"/>
      <c r="M280" s="41"/>
      <c r="N280" s="41"/>
      <c r="O280" s="41"/>
      <c r="P280" s="41"/>
      <c r="Q280" s="41"/>
      <c r="R280" s="41"/>
      <c r="S280" s="88"/>
      <c r="T280" s="88"/>
      <c r="U280" s="74"/>
    </row>
    <row r="281" spans="2:21" x14ac:dyDescent="0.3">
      <c r="B281" s="49"/>
      <c r="C281" s="50"/>
      <c r="D281" s="41"/>
      <c r="E281" s="41"/>
      <c r="F281" s="41"/>
      <c r="G281" s="41"/>
      <c r="H281" s="41"/>
      <c r="I281" s="41"/>
      <c r="J281" s="41"/>
      <c r="K281" s="41"/>
      <c r="L281" s="41"/>
      <c r="M281" s="41"/>
      <c r="N281" s="41"/>
      <c r="O281" s="41"/>
      <c r="P281" s="41"/>
      <c r="Q281" s="41"/>
      <c r="R281" s="41"/>
      <c r="S281" s="88"/>
      <c r="T281" s="88"/>
      <c r="U281" s="74"/>
    </row>
    <row r="282" spans="2:21" x14ac:dyDescent="0.3">
      <c r="B282" s="49"/>
      <c r="C282" s="50"/>
      <c r="D282" s="41"/>
      <c r="E282" s="41"/>
      <c r="F282" s="41"/>
      <c r="G282" s="41"/>
      <c r="H282" s="41"/>
      <c r="I282" s="41"/>
      <c r="J282" s="41"/>
      <c r="K282" s="41"/>
      <c r="L282" s="41"/>
      <c r="M282" s="41"/>
      <c r="N282" s="41"/>
      <c r="O282" s="41"/>
      <c r="P282" s="41"/>
      <c r="Q282" s="41"/>
      <c r="R282" s="41"/>
      <c r="S282" s="88"/>
      <c r="T282" s="88"/>
      <c r="U282" s="74"/>
    </row>
    <row r="283" spans="2:21" x14ac:dyDescent="0.3">
      <c r="B283" s="49"/>
      <c r="C283" s="50"/>
      <c r="D283" s="41"/>
      <c r="E283" s="41"/>
      <c r="F283" s="41"/>
      <c r="G283" s="41"/>
      <c r="H283" s="41"/>
      <c r="I283" s="41"/>
      <c r="J283" s="41"/>
      <c r="K283" s="41"/>
      <c r="L283" s="41"/>
      <c r="M283" s="41"/>
      <c r="N283" s="41"/>
      <c r="O283" s="41"/>
      <c r="P283" s="41"/>
      <c r="Q283" s="41"/>
      <c r="R283" s="41"/>
      <c r="S283" s="88"/>
      <c r="T283" s="88"/>
      <c r="U283" s="74"/>
    </row>
    <row r="284" spans="2:21" x14ac:dyDescent="0.3">
      <c r="B284" s="49"/>
      <c r="C284" s="50"/>
      <c r="D284" s="41"/>
      <c r="E284" s="41"/>
      <c r="F284" s="41"/>
      <c r="G284" s="41"/>
      <c r="H284" s="41"/>
      <c r="I284" s="41"/>
      <c r="J284" s="41"/>
      <c r="K284" s="41"/>
      <c r="L284" s="41"/>
      <c r="M284" s="41"/>
      <c r="N284" s="41"/>
      <c r="O284" s="41"/>
      <c r="P284" s="41"/>
      <c r="Q284" s="41"/>
      <c r="R284" s="41"/>
      <c r="S284" s="88"/>
      <c r="T284" s="88"/>
      <c r="U284" s="74"/>
    </row>
    <row r="285" spans="2:21" x14ac:dyDescent="0.3">
      <c r="B285" s="49"/>
      <c r="C285" s="50"/>
      <c r="D285" s="41"/>
      <c r="E285" s="41"/>
      <c r="F285" s="41"/>
      <c r="G285" s="41"/>
      <c r="H285" s="41"/>
      <c r="I285" s="41"/>
      <c r="J285" s="41"/>
      <c r="K285" s="41"/>
      <c r="L285" s="41"/>
      <c r="M285" s="41"/>
      <c r="N285" s="41"/>
      <c r="O285" s="41"/>
      <c r="P285" s="41"/>
      <c r="Q285" s="41"/>
      <c r="R285" s="41"/>
      <c r="S285" s="88"/>
      <c r="T285" s="88"/>
      <c r="U285" s="74"/>
    </row>
    <row r="286" spans="2:21" x14ac:dyDescent="0.3">
      <c r="B286" s="49"/>
      <c r="C286" s="50"/>
      <c r="D286" s="41"/>
      <c r="E286" s="41"/>
      <c r="F286" s="41"/>
      <c r="G286" s="41"/>
      <c r="H286" s="41"/>
      <c r="I286" s="41"/>
      <c r="J286" s="41"/>
      <c r="K286" s="41"/>
      <c r="L286" s="41"/>
      <c r="M286" s="41"/>
      <c r="N286" s="41"/>
      <c r="O286" s="41"/>
      <c r="P286" s="41"/>
      <c r="Q286" s="41"/>
      <c r="R286" s="41"/>
      <c r="S286" s="88"/>
      <c r="T286" s="88"/>
      <c r="U286" s="74"/>
    </row>
    <row r="287" spans="2:21" x14ac:dyDescent="0.3">
      <c r="B287" s="49"/>
      <c r="C287" s="50"/>
      <c r="D287" s="41"/>
      <c r="E287" s="41"/>
      <c r="F287" s="41"/>
      <c r="G287" s="41"/>
      <c r="H287" s="41"/>
      <c r="I287" s="41"/>
      <c r="J287" s="41"/>
      <c r="K287" s="41"/>
      <c r="L287" s="41"/>
      <c r="M287" s="41"/>
      <c r="N287" s="41"/>
      <c r="O287" s="41"/>
      <c r="P287" s="41"/>
      <c r="Q287" s="41"/>
      <c r="R287" s="41"/>
      <c r="S287" s="88"/>
      <c r="T287" s="88"/>
      <c r="U287" s="74"/>
    </row>
    <row r="288" spans="2:21" x14ac:dyDescent="0.3">
      <c r="B288" s="49"/>
      <c r="C288" s="50"/>
      <c r="D288" s="41"/>
      <c r="E288" s="41"/>
      <c r="F288" s="41"/>
      <c r="G288" s="41"/>
      <c r="H288" s="41"/>
      <c r="I288" s="41"/>
      <c r="J288" s="41"/>
      <c r="K288" s="41"/>
      <c r="L288" s="41"/>
      <c r="M288" s="41"/>
      <c r="N288" s="41"/>
      <c r="O288" s="41"/>
      <c r="P288" s="41"/>
      <c r="Q288" s="41"/>
      <c r="R288" s="41"/>
      <c r="S288" s="88"/>
      <c r="T288" s="88"/>
      <c r="U288" s="74"/>
    </row>
    <row r="289" spans="2:21" x14ac:dyDescent="0.3">
      <c r="B289" s="49"/>
      <c r="C289" s="50"/>
      <c r="D289" s="41"/>
      <c r="E289" s="41"/>
      <c r="F289" s="41"/>
      <c r="G289" s="41"/>
      <c r="H289" s="41"/>
      <c r="I289" s="41"/>
      <c r="J289" s="41"/>
      <c r="K289" s="41"/>
      <c r="L289" s="41"/>
      <c r="M289" s="41"/>
      <c r="N289" s="41"/>
      <c r="O289" s="41"/>
      <c r="P289" s="41"/>
      <c r="Q289" s="41"/>
      <c r="R289" s="41"/>
      <c r="S289" s="88"/>
      <c r="T289" s="88"/>
      <c r="U289" s="74"/>
    </row>
    <row r="290" spans="2:21" x14ac:dyDescent="0.3">
      <c r="B290" s="49"/>
      <c r="C290" s="50"/>
      <c r="D290" s="41"/>
      <c r="E290" s="41"/>
      <c r="F290" s="41"/>
      <c r="G290" s="41"/>
      <c r="H290" s="41"/>
      <c r="I290" s="41"/>
      <c r="J290" s="41"/>
      <c r="K290" s="41"/>
      <c r="L290" s="41"/>
      <c r="M290" s="41"/>
      <c r="N290" s="41"/>
      <c r="O290" s="41"/>
      <c r="P290" s="41"/>
      <c r="Q290" s="41"/>
      <c r="R290" s="41"/>
      <c r="S290" s="88"/>
      <c r="T290" s="88"/>
      <c r="U290" s="74"/>
    </row>
    <row r="291" spans="2:21" x14ac:dyDescent="0.3">
      <c r="B291" s="49"/>
      <c r="C291" s="50"/>
      <c r="D291" s="41"/>
      <c r="E291" s="41"/>
      <c r="F291" s="41"/>
      <c r="G291" s="41"/>
      <c r="H291" s="41"/>
      <c r="I291" s="41"/>
      <c r="J291" s="41"/>
      <c r="K291" s="41"/>
      <c r="L291" s="41"/>
      <c r="M291" s="41"/>
      <c r="N291" s="41"/>
      <c r="O291" s="41"/>
      <c r="P291" s="41"/>
      <c r="Q291" s="41"/>
      <c r="R291" s="41"/>
      <c r="S291" s="88"/>
      <c r="T291" s="88"/>
      <c r="U291" s="74"/>
    </row>
    <row r="292" spans="2:21" x14ac:dyDescent="0.3">
      <c r="B292" s="49"/>
      <c r="C292" s="50"/>
      <c r="D292" s="41"/>
      <c r="E292" s="41"/>
      <c r="F292" s="41"/>
      <c r="G292" s="41"/>
      <c r="H292" s="41"/>
      <c r="I292" s="41"/>
      <c r="J292" s="41"/>
      <c r="K292" s="41"/>
      <c r="L292" s="41"/>
      <c r="M292" s="41"/>
      <c r="N292" s="41"/>
      <c r="O292" s="41"/>
      <c r="P292" s="41"/>
      <c r="Q292" s="41"/>
      <c r="R292" s="41"/>
      <c r="S292" s="88"/>
      <c r="T292" s="88"/>
      <c r="U292" s="74"/>
    </row>
    <row r="293" spans="2:21" x14ac:dyDescent="0.3">
      <c r="B293" s="49"/>
      <c r="C293" s="50"/>
      <c r="D293" s="41"/>
      <c r="E293" s="41"/>
      <c r="F293" s="41"/>
      <c r="G293" s="41"/>
      <c r="H293" s="41"/>
      <c r="I293" s="41"/>
      <c r="J293" s="41"/>
      <c r="K293" s="41"/>
      <c r="L293" s="41"/>
      <c r="M293" s="41"/>
      <c r="N293" s="41"/>
      <c r="O293" s="41"/>
      <c r="P293" s="41"/>
      <c r="Q293" s="41"/>
      <c r="R293" s="41"/>
      <c r="S293" s="88"/>
      <c r="T293" s="88"/>
      <c r="U293" s="74"/>
    </row>
    <row r="294" spans="2:21" x14ac:dyDescent="0.3">
      <c r="B294" s="49"/>
      <c r="C294" s="50"/>
      <c r="D294" s="41"/>
      <c r="E294" s="41"/>
      <c r="F294" s="41"/>
      <c r="G294" s="41"/>
      <c r="H294" s="41"/>
      <c r="I294" s="41"/>
      <c r="J294" s="41"/>
      <c r="K294" s="41"/>
      <c r="L294" s="41"/>
      <c r="M294" s="41"/>
      <c r="N294" s="41"/>
      <c r="O294" s="41"/>
      <c r="P294" s="41"/>
      <c r="Q294" s="41"/>
      <c r="R294" s="41"/>
      <c r="S294" s="88"/>
      <c r="T294" s="88"/>
      <c r="U294" s="74"/>
    </row>
    <row r="295" spans="2:21" x14ac:dyDescent="0.3">
      <c r="B295" s="49"/>
      <c r="C295" s="50"/>
      <c r="D295" s="41"/>
      <c r="E295" s="41"/>
      <c r="F295" s="41"/>
      <c r="G295" s="41"/>
      <c r="H295" s="41"/>
      <c r="I295" s="41"/>
      <c r="J295" s="41"/>
      <c r="K295" s="41"/>
      <c r="L295" s="41"/>
      <c r="M295" s="41"/>
      <c r="N295" s="41"/>
      <c r="O295" s="41"/>
      <c r="P295" s="41"/>
      <c r="Q295" s="41"/>
      <c r="R295" s="41"/>
      <c r="S295" s="88"/>
      <c r="T295" s="88"/>
      <c r="U295" s="74"/>
    </row>
    <row r="296" spans="2:21" x14ac:dyDescent="0.3">
      <c r="B296" s="49"/>
      <c r="C296" s="50"/>
      <c r="D296" s="41"/>
      <c r="E296" s="41"/>
      <c r="F296" s="41"/>
      <c r="G296" s="41"/>
      <c r="H296" s="41"/>
      <c r="I296" s="41"/>
      <c r="J296" s="41"/>
      <c r="K296" s="41"/>
      <c r="L296" s="41"/>
      <c r="M296" s="41"/>
      <c r="N296" s="41"/>
      <c r="O296" s="41"/>
      <c r="P296" s="41"/>
      <c r="Q296" s="41"/>
      <c r="R296" s="41"/>
      <c r="S296" s="88"/>
      <c r="T296" s="88"/>
      <c r="U296" s="74"/>
    </row>
    <row r="297" spans="2:21" x14ac:dyDescent="0.3">
      <c r="B297" s="49"/>
      <c r="C297" s="50"/>
      <c r="D297" s="41"/>
      <c r="E297" s="41"/>
      <c r="F297" s="41"/>
      <c r="G297" s="41"/>
      <c r="H297" s="41"/>
      <c r="I297" s="41"/>
      <c r="J297" s="41"/>
      <c r="K297" s="41"/>
      <c r="L297" s="41"/>
      <c r="M297" s="41"/>
      <c r="N297" s="41"/>
      <c r="O297" s="41"/>
      <c r="P297" s="41"/>
      <c r="Q297" s="41"/>
      <c r="R297" s="41"/>
      <c r="S297" s="88"/>
      <c r="T297" s="88"/>
      <c r="U297" s="74"/>
    </row>
    <row r="298" spans="2:21" x14ac:dyDescent="0.3">
      <c r="B298" s="49"/>
      <c r="C298" s="50"/>
      <c r="D298" s="41"/>
      <c r="E298" s="41"/>
      <c r="F298" s="41"/>
      <c r="G298" s="41"/>
      <c r="H298" s="41"/>
      <c r="I298" s="41"/>
      <c r="J298" s="41"/>
      <c r="K298" s="41"/>
      <c r="L298" s="41"/>
      <c r="M298" s="41"/>
      <c r="N298" s="41"/>
      <c r="O298" s="41"/>
      <c r="P298" s="41"/>
      <c r="Q298" s="41"/>
      <c r="R298" s="41"/>
      <c r="S298" s="88"/>
      <c r="T298" s="88"/>
      <c r="U298" s="74"/>
    </row>
    <row r="299" spans="2:21" x14ac:dyDescent="0.3">
      <c r="B299" s="49"/>
      <c r="C299" s="50"/>
      <c r="D299" s="41"/>
      <c r="E299" s="41"/>
      <c r="F299" s="41"/>
      <c r="G299" s="41"/>
      <c r="H299" s="41"/>
      <c r="I299" s="41"/>
      <c r="J299" s="41"/>
      <c r="K299" s="41"/>
      <c r="L299" s="41"/>
      <c r="M299" s="41"/>
      <c r="N299" s="41"/>
      <c r="O299" s="41"/>
      <c r="P299" s="41"/>
      <c r="Q299" s="41"/>
      <c r="R299" s="41"/>
      <c r="S299" s="88"/>
      <c r="T299" s="88"/>
      <c r="U299" s="74"/>
    </row>
    <row r="300" spans="2:21" x14ac:dyDescent="0.3">
      <c r="B300" s="49"/>
      <c r="C300" s="50"/>
      <c r="D300" s="41"/>
      <c r="E300" s="41"/>
      <c r="F300" s="41"/>
      <c r="G300" s="41"/>
      <c r="H300" s="41"/>
      <c r="I300" s="41"/>
      <c r="J300" s="41"/>
      <c r="K300" s="41"/>
      <c r="L300" s="41"/>
      <c r="M300" s="41"/>
      <c r="N300" s="41"/>
      <c r="O300" s="41"/>
      <c r="P300" s="41"/>
      <c r="Q300" s="41"/>
      <c r="R300" s="41"/>
      <c r="S300" s="88"/>
      <c r="T300" s="88"/>
      <c r="U300" s="74"/>
    </row>
    <row r="301" spans="2:21" x14ac:dyDescent="0.3">
      <c r="B301" s="49"/>
      <c r="C301" s="50"/>
      <c r="D301" s="41"/>
      <c r="E301" s="41"/>
      <c r="F301" s="41"/>
      <c r="G301" s="41"/>
      <c r="H301" s="41"/>
      <c r="I301" s="41"/>
      <c r="J301" s="41"/>
      <c r="K301" s="41"/>
      <c r="L301" s="41"/>
      <c r="M301" s="41"/>
      <c r="N301" s="41"/>
      <c r="O301" s="41"/>
      <c r="P301" s="41"/>
      <c r="Q301" s="41"/>
      <c r="R301" s="41"/>
      <c r="S301" s="88"/>
      <c r="T301" s="88"/>
      <c r="U301" s="74"/>
    </row>
    <row r="302" spans="2:21" x14ac:dyDescent="0.3">
      <c r="B302" s="49"/>
      <c r="C302" s="50"/>
      <c r="D302" s="41"/>
      <c r="E302" s="41"/>
      <c r="F302" s="41"/>
      <c r="G302" s="41"/>
      <c r="H302" s="41"/>
      <c r="I302" s="41"/>
      <c r="J302" s="41"/>
      <c r="K302" s="41"/>
      <c r="L302" s="41"/>
      <c r="M302" s="41"/>
      <c r="N302" s="41"/>
      <c r="O302" s="41"/>
      <c r="P302" s="41"/>
      <c r="Q302" s="41"/>
      <c r="R302" s="41"/>
      <c r="S302" s="88"/>
      <c r="T302" s="88"/>
      <c r="U302" s="74"/>
    </row>
    <row r="303" spans="2:21" x14ac:dyDescent="0.3">
      <c r="B303" s="49"/>
      <c r="C303" s="50"/>
      <c r="D303" s="41"/>
      <c r="E303" s="41"/>
      <c r="F303" s="41"/>
      <c r="G303" s="41"/>
      <c r="H303" s="41"/>
      <c r="I303" s="41"/>
      <c r="J303" s="41"/>
      <c r="K303" s="41"/>
      <c r="L303" s="41"/>
      <c r="M303" s="41"/>
      <c r="N303" s="41"/>
      <c r="O303" s="41"/>
      <c r="P303" s="41"/>
      <c r="Q303" s="41"/>
      <c r="R303" s="41"/>
      <c r="S303" s="88"/>
      <c r="T303" s="88"/>
      <c r="U303" s="74"/>
    </row>
    <row r="304" spans="2:21" x14ac:dyDescent="0.3">
      <c r="B304" s="49"/>
      <c r="C304" s="50"/>
      <c r="D304" s="41"/>
      <c r="E304" s="41"/>
      <c r="F304" s="41"/>
      <c r="G304" s="41"/>
      <c r="H304" s="41"/>
      <c r="I304" s="41"/>
      <c r="J304" s="41"/>
      <c r="K304" s="41"/>
      <c r="L304" s="41"/>
      <c r="M304" s="41"/>
      <c r="N304" s="41"/>
      <c r="O304" s="41"/>
      <c r="P304" s="41"/>
      <c r="Q304" s="41"/>
      <c r="R304" s="41"/>
      <c r="S304" s="88"/>
      <c r="T304" s="88"/>
      <c r="U304" s="74"/>
    </row>
    <row r="305" spans="2:21" x14ac:dyDescent="0.3">
      <c r="B305" s="49"/>
      <c r="C305" s="50"/>
      <c r="D305" s="41"/>
      <c r="E305" s="41"/>
      <c r="F305" s="41"/>
      <c r="G305" s="41"/>
      <c r="H305" s="41"/>
      <c r="I305" s="41"/>
      <c r="J305" s="41"/>
      <c r="K305" s="41"/>
      <c r="L305" s="41"/>
      <c r="M305" s="41"/>
      <c r="N305" s="41"/>
      <c r="O305" s="41"/>
      <c r="P305" s="41"/>
      <c r="Q305" s="41"/>
      <c r="R305" s="41"/>
      <c r="S305" s="88"/>
      <c r="T305" s="88"/>
      <c r="U305" s="74"/>
    </row>
    <row r="306" spans="2:21" x14ac:dyDescent="0.3">
      <c r="B306" s="49"/>
      <c r="C306" s="50"/>
      <c r="D306" s="41"/>
      <c r="E306" s="41"/>
      <c r="F306" s="41"/>
      <c r="G306" s="41"/>
      <c r="H306" s="41"/>
      <c r="I306" s="41"/>
      <c r="J306" s="41"/>
      <c r="K306" s="41"/>
      <c r="L306" s="41"/>
      <c r="M306" s="41"/>
      <c r="N306" s="41"/>
      <c r="O306" s="41"/>
      <c r="P306" s="41"/>
      <c r="Q306" s="41"/>
      <c r="R306" s="41"/>
      <c r="S306" s="88"/>
      <c r="T306" s="88"/>
      <c r="U306" s="74"/>
    </row>
    <row r="307" spans="2:21" x14ac:dyDescent="0.3">
      <c r="B307" s="49"/>
      <c r="C307" s="50"/>
      <c r="D307" s="41"/>
      <c r="E307" s="41"/>
      <c r="F307" s="41"/>
      <c r="G307" s="41"/>
      <c r="H307" s="41"/>
      <c r="I307" s="41"/>
      <c r="J307" s="41"/>
      <c r="K307" s="41"/>
      <c r="L307" s="41"/>
      <c r="M307" s="41"/>
      <c r="N307" s="41"/>
      <c r="O307" s="41"/>
      <c r="P307" s="41"/>
      <c r="Q307" s="41"/>
      <c r="R307" s="41"/>
      <c r="S307" s="88"/>
      <c r="T307" s="88"/>
      <c r="U307" s="74"/>
    </row>
    <row r="308" spans="2:21" x14ac:dyDescent="0.3">
      <c r="B308" s="49"/>
      <c r="C308" s="50"/>
      <c r="D308" s="41"/>
      <c r="E308" s="41"/>
      <c r="F308" s="41"/>
      <c r="G308" s="41"/>
      <c r="H308" s="41"/>
      <c r="I308" s="41"/>
      <c r="J308" s="41"/>
      <c r="K308" s="41"/>
      <c r="L308" s="41"/>
      <c r="M308" s="41"/>
      <c r="N308" s="41"/>
      <c r="O308" s="41"/>
      <c r="P308" s="41"/>
      <c r="Q308" s="41"/>
      <c r="R308" s="41"/>
      <c r="S308" s="88"/>
      <c r="T308" s="88"/>
      <c r="U308" s="74"/>
    </row>
    <row r="309" spans="2:21" x14ac:dyDescent="0.3">
      <c r="B309" s="49"/>
      <c r="C309" s="50"/>
      <c r="D309" s="41"/>
      <c r="E309" s="41"/>
      <c r="F309" s="41"/>
      <c r="G309" s="41"/>
      <c r="H309" s="41"/>
      <c r="I309" s="41"/>
      <c r="J309" s="41"/>
      <c r="K309" s="41"/>
      <c r="L309" s="41"/>
      <c r="M309" s="41"/>
      <c r="N309" s="41"/>
      <c r="O309" s="41"/>
      <c r="P309" s="41"/>
      <c r="Q309" s="41"/>
      <c r="R309" s="41"/>
      <c r="S309" s="88"/>
      <c r="T309" s="88"/>
      <c r="U309" s="74"/>
    </row>
    <row r="310" spans="2:21" x14ac:dyDescent="0.3">
      <c r="B310" s="49"/>
      <c r="C310" s="50"/>
      <c r="D310" s="41"/>
      <c r="E310" s="41"/>
      <c r="F310" s="41"/>
      <c r="G310" s="41"/>
      <c r="H310" s="41"/>
      <c r="I310" s="41"/>
      <c r="J310" s="41"/>
      <c r="K310" s="41"/>
      <c r="L310" s="41"/>
      <c r="M310" s="41"/>
      <c r="N310" s="41"/>
      <c r="O310" s="41"/>
      <c r="P310" s="41"/>
      <c r="Q310" s="41"/>
      <c r="R310" s="41"/>
      <c r="S310" s="88"/>
      <c r="T310" s="88"/>
      <c r="U310" s="74"/>
    </row>
    <row r="311" spans="2:21" x14ac:dyDescent="0.3">
      <c r="B311" s="49"/>
      <c r="C311" s="50"/>
      <c r="D311" s="41"/>
      <c r="E311" s="41"/>
      <c r="F311" s="41"/>
      <c r="G311" s="41"/>
      <c r="H311" s="41"/>
      <c r="I311" s="41"/>
      <c r="J311" s="41"/>
      <c r="K311" s="41"/>
      <c r="L311" s="41"/>
      <c r="M311" s="41"/>
      <c r="N311" s="41"/>
      <c r="O311" s="41"/>
      <c r="P311" s="41"/>
      <c r="Q311" s="41"/>
      <c r="R311" s="41"/>
      <c r="S311" s="88"/>
      <c r="T311" s="88"/>
      <c r="U311" s="74"/>
    </row>
    <row r="312" spans="2:21" x14ac:dyDescent="0.3">
      <c r="B312" s="49"/>
      <c r="C312" s="50"/>
      <c r="D312" s="41"/>
      <c r="E312" s="41"/>
      <c r="F312" s="41"/>
      <c r="G312" s="41"/>
      <c r="H312" s="41"/>
      <c r="I312" s="41"/>
      <c r="J312" s="41"/>
      <c r="K312" s="41"/>
      <c r="L312" s="41"/>
      <c r="M312" s="41"/>
      <c r="N312" s="41"/>
      <c r="O312" s="41"/>
      <c r="P312" s="41"/>
      <c r="Q312" s="41"/>
      <c r="R312" s="41"/>
      <c r="S312" s="88"/>
      <c r="T312" s="88"/>
      <c r="U312" s="74"/>
    </row>
    <row r="313" spans="2:21" x14ac:dyDescent="0.3">
      <c r="B313" s="49"/>
      <c r="C313" s="50"/>
      <c r="D313" s="41"/>
      <c r="E313" s="41"/>
      <c r="F313" s="41"/>
      <c r="G313" s="41"/>
      <c r="H313" s="41"/>
      <c r="I313" s="41"/>
      <c r="J313" s="41"/>
      <c r="K313" s="41"/>
      <c r="L313" s="41"/>
      <c r="M313" s="41"/>
      <c r="N313" s="41"/>
      <c r="O313" s="41"/>
      <c r="P313" s="41"/>
      <c r="Q313" s="41"/>
      <c r="R313" s="41"/>
      <c r="S313" s="88"/>
      <c r="T313" s="88"/>
      <c r="U313" s="74"/>
    </row>
    <row r="314" spans="2:21" x14ac:dyDescent="0.3">
      <c r="B314" s="49"/>
      <c r="C314" s="50"/>
      <c r="D314" s="41"/>
      <c r="E314" s="41"/>
      <c r="F314" s="41"/>
      <c r="G314" s="41"/>
      <c r="H314" s="41"/>
      <c r="I314" s="41"/>
      <c r="J314" s="41"/>
      <c r="K314" s="41"/>
      <c r="L314" s="41"/>
      <c r="M314" s="41"/>
      <c r="N314" s="41"/>
      <c r="O314" s="41"/>
      <c r="P314" s="41"/>
      <c r="Q314" s="41"/>
      <c r="R314" s="41"/>
      <c r="S314" s="88"/>
      <c r="T314" s="88"/>
      <c r="U314" s="74"/>
    </row>
    <row r="315" spans="2:21" x14ac:dyDescent="0.3">
      <c r="B315" s="49"/>
      <c r="C315" s="50"/>
      <c r="D315" s="41"/>
      <c r="E315" s="41"/>
      <c r="F315" s="41"/>
      <c r="G315" s="41"/>
      <c r="H315" s="41"/>
      <c r="I315" s="41"/>
      <c r="J315" s="41"/>
      <c r="K315" s="41"/>
      <c r="L315" s="41"/>
      <c r="M315" s="41"/>
      <c r="N315" s="41"/>
      <c r="O315" s="41"/>
      <c r="P315" s="41"/>
      <c r="Q315" s="41"/>
      <c r="R315" s="41"/>
      <c r="S315" s="88"/>
      <c r="T315" s="88"/>
      <c r="U315" s="74"/>
    </row>
    <row r="316" spans="2:21" x14ac:dyDescent="0.3">
      <c r="B316" s="49"/>
      <c r="C316" s="50"/>
      <c r="D316" s="41"/>
      <c r="E316" s="41"/>
      <c r="F316" s="41"/>
      <c r="G316" s="41"/>
      <c r="H316" s="41"/>
      <c r="I316" s="41"/>
      <c r="J316" s="41"/>
      <c r="K316" s="41"/>
      <c r="L316" s="41"/>
      <c r="M316" s="41"/>
      <c r="N316" s="41"/>
      <c r="O316" s="41"/>
      <c r="P316" s="41"/>
      <c r="Q316" s="41"/>
      <c r="R316" s="41"/>
      <c r="S316" s="88"/>
      <c r="T316" s="88"/>
      <c r="U316" s="74"/>
    </row>
    <row r="317" spans="2:21" x14ac:dyDescent="0.3">
      <c r="B317" s="49"/>
      <c r="C317" s="50"/>
      <c r="D317" s="41"/>
      <c r="E317" s="41"/>
      <c r="F317" s="41"/>
      <c r="G317" s="41"/>
      <c r="H317" s="41"/>
      <c r="I317" s="41"/>
      <c r="J317" s="41"/>
      <c r="K317" s="41"/>
      <c r="L317" s="41"/>
      <c r="M317" s="41"/>
      <c r="N317" s="41"/>
      <c r="O317" s="41"/>
      <c r="P317" s="41"/>
      <c r="Q317" s="41"/>
      <c r="R317" s="41"/>
      <c r="S317" s="88"/>
      <c r="T317" s="88"/>
      <c r="U317" s="74"/>
    </row>
    <row r="318" spans="2:21" x14ac:dyDescent="0.3">
      <c r="B318" s="49"/>
      <c r="C318" s="50"/>
      <c r="D318" s="41"/>
      <c r="E318" s="41"/>
      <c r="F318" s="41"/>
      <c r="G318" s="41"/>
      <c r="H318" s="41"/>
      <c r="I318" s="41"/>
      <c r="J318" s="41"/>
      <c r="K318" s="41"/>
      <c r="L318" s="41"/>
      <c r="M318" s="41"/>
      <c r="N318" s="41"/>
      <c r="O318" s="41"/>
      <c r="P318" s="41"/>
      <c r="Q318" s="41"/>
      <c r="R318" s="41"/>
      <c r="S318" s="88"/>
      <c r="T318" s="88"/>
      <c r="U318" s="74"/>
    </row>
    <row r="319" spans="2:21" x14ac:dyDescent="0.3">
      <c r="B319" s="49"/>
      <c r="C319" s="50"/>
      <c r="D319" s="41"/>
      <c r="E319" s="41"/>
      <c r="F319" s="41"/>
      <c r="G319" s="41"/>
      <c r="H319" s="41"/>
      <c r="I319" s="41"/>
      <c r="J319" s="41"/>
      <c r="K319" s="41"/>
      <c r="L319" s="41"/>
      <c r="M319" s="41"/>
      <c r="N319" s="41"/>
      <c r="O319" s="41"/>
      <c r="P319" s="41"/>
      <c r="Q319" s="41"/>
      <c r="R319" s="41"/>
      <c r="S319" s="88"/>
      <c r="T319" s="88"/>
      <c r="U319" s="74"/>
    </row>
    <row r="320" spans="2:21" x14ac:dyDescent="0.3">
      <c r="B320" s="49"/>
      <c r="C320" s="50"/>
      <c r="D320" s="41"/>
      <c r="E320" s="41"/>
      <c r="F320" s="41"/>
      <c r="G320" s="41"/>
      <c r="H320" s="41"/>
      <c r="I320" s="41"/>
      <c r="J320" s="41"/>
      <c r="K320" s="41"/>
      <c r="L320" s="41"/>
      <c r="M320" s="41"/>
      <c r="N320" s="41"/>
      <c r="O320" s="41"/>
      <c r="P320" s="41"/>
      <c r="Q320" s="41"/>
      <c r="R320" s="41"/>
      <c r="S320" s="88"/>
      <c r="T320" s="88"/>
      <c r="U320" s="74"/>
    </row>
    <row r="321" spans="2:21" x14ac:dyDescent="0.3">
      <c r="B321" s="49"/>
      <c r="C321" s="50"/>
      <c r="D321" s="41"/>
      <c r="E321" s="41"/>
      <c r="F321" s="41"/>
      <c r="G321" s="41"/>
      <c r="H321" s="41"/>
      <c r="I321" s="41"/>
      <c r="J321" s="41"/>
      <c r="K321" s="41"/>
      <c r="L321" s="41"/>
      <c r="M321" s="41"/>
      <c r="N321" s="41"/>
      <c r="O321" s="41"/>
      <c r="P321" s="41"/>
      <c r="Q321" s="41"/>
      <c r="R321" s="41"/>
      <c r="S321" s="88"/>
      <c r="T321" s="88"/>
      <c r="U321" s="74"/>
    </row>
    <row r="322" spans="2:21" x14ac:dyDescent="0.3">
      <c r="B322" s="49"/>
      <c r="C322" s="50"/>
      <c r="D322" s="41"/>
      <c r="E322" s="41"/>
      <c r="F322" s="41"/>
      <c r="G322" s="41"/>
      <c r="H322" s="41"/>
      <c r="I322" s="41"/>
      <c r="J322" s="41"/>
      <c r="K322" s="41"/>
      <c r="L322" s="41"/>
      <c r="M322" s="41"/>
      <c r="N322" s="41"/>
      <c r="O322" s="41"/>
      <c r="P322" s="41"/>
      <c r="Q322" s="41"/>
      <c r="R322" s="41"/>
      <c r="S322" s="88"/>
      <c r="T322" s="88"/>
      <c r="U322" s="74"/>
    </row>
    <row r="323" spans="2:21" x14ac:dyDescent="0.3">
      <c r="B323" s="49"/>
      <c r="C323" s="50"/>
      <c r="D323" s="41"/>
      <c r="E323" s="41"/>
      <c r="F323" s="41"/>
      <c r="G323" s="41"/>
      <c r="H323" s="41"/>
      <c r="I323" s="41"/>
      <c r="J323" s="41"/>
      <c r="K323" s="41"/>
      <c r="L323" s="41"/>
      <c r="M323" s="41"/>
      <c r="N323" s="41"/>
      <c r="O323" s="41"/>
      <c r="P323" s="41"/>
      <c r="Q323" s="41"/>
      <c r="R323" s="41"/>
      <c r="S323" s="88"/>
      <c r="T323" s="88"/>
      <c r="U323" s="74"/>
    </row>
    <row r="324" spans="2:21" x14ac:dyDescent="0.3">
      <c r="B324" s="49"/>
      <c r="C324" s="50"/>
      <c r="D324" s="41"/>
      <c r="E324" s="41"/>
      <c r="F324" s="41"/>
      <c r="G324" s="41"/>
      <c r="H324" s="41"/>
      <c r="I324" s="41"/>
      <c r="J324" s="41"/>
      <c r="K324" s="41"/>
      <c r="L324" s="41"/>
      <c r="M324" s="41"/>
      <c r="N324" s="41"/>
      <c r="O324" s="41"/>
      <c r="P324" s="41"/>
      <c r="Q324" s="41"/>
      <c r="R324" s="41"/>
      <c r="S324" s="88"/>
      <c r="T324" s="88"/>
      <c r="U324" s="74"/>
    </row>
    <row r="325" spans="2:21" x14ac:dyDescent="0.3">
      <c r="B325" s="49"/>
      <c r="C325" s="50"/>
      <c r="D325" s="41"/>
      <c r="E325" s="41"/>
      <c r="F325" s="41"/>
      <c r="G325" s="41"/>
      <c r="H325" s="41"/>
      <c r="I325" s="41"/>
      <c r="J325" s="41"/>
      <c r="K325" s="41"/>
      <c r="L325" s="41"/>
      <c r="M325" s="41"/>
      <c r="N325" s="41"/>
      <c r="O325" s="41"/>
      <c r="P325" s="41"/>
      <c r="Q325" s="41"/>
      <c r="R325" s="41"/>
      <c r="S325" s="88"/>
      <c r="T325" s="88"/>
      <c r="U325" s="74"/>
    </row>
    <row r="326" spans="2:21" x14ac:dyDescent="0.3">
      <c r="B326" s="49"/>
      <c r="C326" s="50"/>
      <c r="D326" s="41"/>
      <c r="E326" s="41"/>
      <c r="F326" s="41"/>
      <c r="G326" s="41"/>
      <c r="H326" s="41"/>
      <c r="I326" s="41"/>
      <c r="J326" s="41"/>
      <c r="K326" s="41"/>
      <c r="L326" s="41"/>
      <c r="M326" s="41"/>
      <c r="N326" s="41"/>
      <c r="O326" s="41"/>
      <c r="P326" s="41"/>
      <c r="Q326" s="41"/>
      <c r="R326" s="41"/>
      <c r="S326" s="88"/>
      <c r="T326" s="88"/>
      <c r="U326" s="74"/>
    </row>
    <row r="327" spans="2:21" x14ac:dyDescent="0.3">
      <c r="B327" s="49"/>
      <c r="C327" s="50"/>
      <c r="D327" s="41"/>
      <c r="E327" s="41"/>
      <c r="F327" s="41"/>
      <c r="G327" s="41"/>
      <c r="H327" s="41"/>
      <c r="I327" s="41"/>
      <c r="J327" s="41"/>
      <c r="K327" s="41"/>
      <c r="L327" s="41"/>
      <c r="M327" s="41"/>
      <c r="N327" s="41"/>
      <c r="O327" s="41"/>
      <c r="P327" s="41"/>
      <c r="Q327" s="41"/>
      <c r="R327" s="41"/>
      <c r="S327" s="88"/>
      <c r="T327" s="88"/>
      <c r="U327" s="74"/>
    </row>
    <row r="328" spans="2:21" x14ac:dyDescent="0.3">
      <c r="B328" s="49"/>
      <c r="C328" s="50"/>
      <c r="D328" s="41"/>
      <c r="E328" s="41"/>
      <c r="F328" s="41"/>
      <c r="G328" s="41"/>
      <c r="H328" s="41"/>
      <c r="I328" s="41"/>
      <c r="J328" s="41"/>
      <c r="K328" s="41"/>
      <c r="L328" s="41"/>
      <c r="M328" s="41"/>
      <c r="N328" s="41"/>
      <c r="O328" s="41"/>
      <c r="P328" s="41"/>
      <c r="Q328" s="41"/>
      <c r="R328" s="41"/>
      <c r="S328" s="88"/>
      <c r="T328" s="88"/>
      <c r="U328" s="74"/>
    </row>
    <row r="329" spans="2:21" x14ac:dyDescent="0.3">
      <c r="B329" s="49"/>
      <c r="C329" s="50"/>
      <c r="D329" s="41"/>
      <c r="E329" s="41"/>
      <c r="F329" s="41"/>
      <c r="G329" s="41"/>
      <c r="H329" s="41"/>
      <c r="I329" s="41"/>
      <c r="J329" s="41"/>
      <c r="K329" s="41"/>
      <c r="L329" s="41"/>
      <c r="M329" s="41"/>
      <c r="N329" s="41"/>
      <c r="O329" s="41"/>
      <c r="P329" s="41"/>
      <c r="Q329" s="41"/>
      <c r="R329" s="41"/>
      <c r="S329" s="88"/>
      <c r="T329" s="88"/>
      <c r="U329" s="74"/>
    </row>
    <row r="330" spans="2:21" x14ac:dyDescent="0.3">
      <c r="B330" s="49"/>
      <c r="C330" s="50"/>
      <c r="D330" s="41"/>
      <c r="E330" s="41"/>
      <c r="F330" s="41"/>
      <c r="G330" s="41"/>
      <c r="H330" s="41"/>
      <c r="I330" s="41"/>
      <c r="J330" s="41"/>
      <c r="K330" s="41"/>
      <c r="L330" s="41"/>
      <c r="M330" s="41"/>
      <c r="N330" s="41"/>
      <c r="O330" s="41"/>
      <c r="P330" s="41"/>
      <c r="Q330" s="41"/>
      <c r="R330" s="41"/>
      <c r="S330" s="88"/>
      <c r="T330" s="88"/>
      <c r="U330" s="74"/>
    </row>
    <row r="331" spans="2:21" x14ac:dyDescent="0.3">
      <c r="B331" s="49"/>
      <c r="C331" s="50"/>
      <c r="D331" s="41"/>
      <c r="E331" s="41"/>
      <c r="F331" s="41"/>
      <c r="G331" s="41"/>
      <c r="H331" s="41"/>
      <c r="I331" s="41"/>
      <c r="J331" s="41"/>
      <c r="K331" s="41"/>
      <c r="L331" s="41"/>
      <c r="M331" s="41"/>
      <c r="N331" s="41"/>
      <c r="O331" s="41"/>
      <c r="P331" s="41"/>
      <c r="Q331" s="41"/>
      <c r="R331" s="41"/>
      <c r="S331" s="88"/>
      <c r="T331" s="88"/>
      <c r="U331" s="74"/>
    </row>
    <row r="332" spans="2:21" x14ac:dyDescent="0.3">
      <c r="B332" s="49"/>
      <c r="C332" s="50"/>
      <c r="D332" s="41"/>
      <c r="E332" s="41"/>
      <c r="F332" s="41"/>
      <c r="G332" s="41"/>
      <c r="H332" s="41"/>
      <c r="I332" s="41"/>
      <c r="J332" s="41"/>
      <c r="K332" s="41"/>
      <c r="L332" s="41"/>
      <c r="M332" s="41"/>
      <c r="N332" s="41"/>
      <c r="O332" s="41"/>
      <c r="P332" s="41"/>
      <c r="Q332" s="41"/>
      <c r="R332" s="41"/>
      <c r="S332" s="88"/>
      <c r="T332" s="88"/>
      <c r="U332" s="74"/>
    </row>
    <row r="333" spans="2:21" x14ac:dyDescent="0.3">
      <c r="B333" s="49"/>
      <c r="C333" s="50"/>
      <c r="D333" s="41"/>
      <c r="E333" s="41"/>
      <c r="F333" s="41"/>
      <c r="G333" s="41"/>
      <c r="H333" s="41"/>
      <c r="I333" s="41"/>
      <c r="J333" s="41"/>
      <c r="K333" s="41"/>
      <c r="L333" s="41"/>
      <c r="M333" s="41"/>
      <c r="N333" s="41"/>
      <c r="O333" s="41"/>
      <c r="P333" s="41"/>
      <c r="Q333" s="41"/>
      <c r="R333" s="41"/>
      <c r="S333" s="88"/>
      <c r="T333" s="88"/>
      <c r="U333" s="74"/>
    </row>
    <row r="334" spans="2:21" x14ac:dyDescent="0.3">
      <c r="B334" s="49"/>
      <c r="C334" s="50"/>
      <c r="D334" s="41"/>
      <c r="E334" s="41"/>
      <c r="F334" s="41"/>
      <c r="G334" s="41"/>
      <c r="H334" s="41"/>
      <c r="I334" s="41"/>
      <c r="J334" s="41"/>
      <c r="K334" s="41"/>
      <c r="L334" s="41"/>
      <c r="M334" s="41"/>
      <c r="N334" s="41"/>
      <c r="O334" s="41"/>
      <c r="P334" s="41"/>
      <c r="Q334" s="41"/>
      <c r="R334" s="41"/>
      <c r="S334" s="88"/>
      <c r="T334" s="88"/>
      <c r="U334" s="74"/>
    </row>
    <row r="335" spans="2:21" x14ac:dyDescent="0.3">
      <c r="B335" s="49"/>
      <c r="C335" s="50"/>
      <c r="D335" s="41"/>
      <c r="E335" s="41"/>
      <c r="F335" s="41"/>
      <c r="G335" s="41"/>
      <c r="H335" s="41"/>
      <c r="I335" s="41"/>
      <c r="J335" s="41"/>
      <c r="K335" s="41"/>
      <c r="L335" s="41"/>
      <c r="M335" s="41"/>
      <c r="N335" s="41"/>
      <c r="O335" s="41"/>
      <c r="P335" s="41"/>
      <c r="Q335" s="41"/>
      <c r="R335" s="41"/>
      <c r="S335" s="88"/>
      <c r="T335" s="88"/>
      <c r="U335" s="74"/>
    </row>
    <row r="336" spans="2:21" x14ac:dyDescent="0.3">
      <c r="B336" s="49"/>
      <c r="C336" s="50"/>
      <c r="D336" s="41"/>
      <c r="E336" s="41"/>
      <c r="F336" s="41"/>
      <c r="G336" s="41"/>
      <c r="H336" s="41"/>
      <c r="I336" s="41"/>
      <c r="J336" s="41"/>
      <c r="K336" s="41"/>
      <c r="L336" s="41"/>
      <c r="M336" s="41"/>
      <c r="N336" s="41"/>
      <c r="O336" s="41"/>
      <c r="P336" s="41"/>
      <c r="Q336" s="41"/>
      <c r="R336" s="41"/>
      <c r="S336" s="88"/>
      <c r="T336" s="88"/>
      <c r="U336" s="74"/>
    </row>
    <row r="337" spans="2:21" x14ac:dyDescent="0.3">
      <c r="B337" s="49"/>
      <c r="C337" s="50"/>
      <c r="D337" s="41"/>
      <c r="E337" s="41"/>
      <c r="F337" s="41"/>
      <c r="G337" s="41"/>
      <c r="H337" s="41"/>
      <c r="I337" s="41"/>
      <c r="J337" s="41"/>
      <c r="K337" s="41"/>
      <c r="L337" s="41"/>
      <c r="M337" s="41"/>
      <c r="N337" s="41"/>
      <c r="O337" s="41"/>
      <c r="P337" s="41"/>
      <c r="Q337" s="41"/>
      <c r="R337" s="41"/>
      <c r="S337" s="88"/>
      <c r="T337" s="88"/>
      <c r="U337" s="74"/>
    </row>
    <row r="338" spans="2:21" x14ac:dyDescent="0.3">
      <c r="B338" s="49"/>
      <c r="C338" s="50"/>
      <c r="D338" s="41"/>
      <c r="E338" s="41"/>
      <c r="F338" s="41"/>
      <c r="G338" s="41"/>
      <c r="H338" s="41"/>
      <c r="I338" s="41"/>
      <c r="J338" s="41"/>
      <c r="K338" s="41"/>
      <c r="L338" s="41"/>
      <c r="M338" s="41"/>
      <c r="N338" s="41"/>
      <c r="O338" s="41"/>
      <c r="P338" s="41"/>
      <c r="Q338" s="41"/>
      <c r="R338" s="41"/>
      <c r="S338" s="88"/>
      <c r="T338" s="88"/>
      <c r="U338" s="74"/>
    </row>
    <row r="339" spans="2:21" x14ac:dyDescent="0.3">
      <c r="B339" s="49"/>
      <c r="C339" s="50"/>
      <c r="D339" s="41"/>
      <c r="E339" s="41"/>
      <c r="F339" s="41"/>
      <c r="G339" s="41"/>
      <c r="H339" s="41"/>
      <c r="I339" s="41"/>
      <c r="J339" s="41"/>
      <c r="K339" s="41"/>
      <c r="L339" s="41"/>
      <c r="M339" s="41"/>
      <c r="N339" s="41"/>
      <c r="O339" s="41"/>
      <c r="P339" s="41"/>
      <c r="Q339" s="41"/>
      <c r="R339" s="41"/>
      <c r="S339" s="88"/>
      <c r="T339" s="88"/>
      <c r="U339" s="74"/>
    </row>
    <row r="340" spans="2:21" x14ac:dyDescent="0.3">
      <c r="B340" s="49"/>
      <c r="C340" s="50"/>
      <c r="D340" s="41"/>
      <c r="E340" s="41"/>
      <c r="F340" s="41"/>
      <c r="G340" s="41"/>
      <c r="H340" s="41"/>
      <c r="I340" s="41"/>
      <c r="J340" s="41"/>
      <c r="K340" s="41"/>
      <c r="L340" s="41"/>
      <c r="M340" s="41"/>
      <c r="N340" s="41"/>
      <c r="O340" s="41"/>
      <c r="P340" s="41"/>
      <c r="Q340" s="41"/>
      <c r="R340" s="41"/>
      <c r="S340" s="88"/>
      <c r="T340" s="88"/>
      <c r="U340" s="74"/>
    </row>
    <row r="341" spans="2:21" x14ac:dyDescent="0.3">
      <c r="B341" s="49"/>
      <c r="C341" s="50"/>
      <c r="D341" s="41"/>
      <c r="E341" s="41"/>
      <c r="F341" s="41"/>
      <c r="G341" s="41"/>
      <c r="H341" s="41"/>
      <c r="I341" s="41"/>
      <c r="J341" s="41"/>
      <c r="K341" s="41"/>
      <c r="L341" s="41"/>
      <c r="M341" s="41"/>
      <c r="N341" s="41"/>
      <c r="O341" s="41"/>
      <c r="P341" s="41"/>
      <c r="Q341" s="41"/>
      <c r="R341" s="41"/>
      <c r="S341" s="88"/>
      <c r="T341" s="88"/>
      <c r="U341" s="74"/>
    </row>
    <row r="342" spans="2:21" x14ac:dyDescent="0.3">
      <c r="B342" s="49"/>
      <c r="C342" s="50"/>
      <c r="D342" s="41"/>
      <c r="E342" s="41"/>
      <c r="F342" s="41"/>
      <c r="G342" s="41"/>
      <c r="H342" s="41"/>
      <c r="I342" s="41"/>
      <c r="J342" s="41"/>
      <c r="K342" s="41"/>
      <c r="L342" s="41"/>
      <c r="M342" s="41"/>
      <c r="N342" s="41"/>
      <c r="O342" s="41"/>
      <c r="P342" s="41"/>
      <c r="Q342" s="41"/>
      <c r="R342" s="41"/>
      <c r="S342" s="88"/>
      <c r="T342" s="88"/>
      <c r="U342" s="74"/>
    </row>
    <row r="343" spans="2:21" x14ac:dyDescent="0.3">
      <c r="B343" s="49"/>
      <c r="C343" s="50"/>
      <c r="D343" s="41"/>
      <c r="E343" s="41"/>
      <c r="F343" s="41"/>
      <c r="G343" s="41"/>
      <c r="H343" s="41"/>
      <c r="I343" s="41"/>
      <c r="J343" s="41"/>
      <c r="K343" s="41"/>
      <c r="L343" s="41"/>
      <c r="M343" s="41"/>
      <c r="N343" s="41"/>
      <c r="O343" s="41"/>
      <c r="P343" s="41"/>
      <c r="Q343" s="41"/>
      <c r="R343" s="41"/>
      <c r="S343" s="88"/>
      <c r="T343" s="88"/>
      <c r="U343" s="74"/>
    </row>
    <row r="344" spans="2:21" x14ac:dyDescent="0.3">
      <c r="B344" s="49"/>
      <c r="C344" s="50"/>
      <c r="D344" s="41"/>
      <c r="E344" s="41"/>
      <c r="F344" s="41"/>
      <c r="G344" s="41"/>
      <c r="H344" s="41"/>
      <c r="I344" s="41"/>
      <c r="J344" s="41"/>
      <c r="K344" s="41"/>
      <c r="L344" s="41"/>
      <c r="M344" s="41"/>
      <c r="N344" s="41"/>
      <c r="O344" s="41"/>
      <c r="P344" s="41"/>
      <c r="Q344" s="41"/>
      <c r="R344" s="41"/>
      <c r="S344" s="88"/>
      <c r="T344" s="88"/>
      <c r="U344" s="74"/>
    </row>
    <row r="345" spans="2:21" x14ac:dyDescent="0.3">
      <c r="B345" s="49"/>
      <c r="C345" s="50"/>
      <c r="D345" s="41"/>
      <c r="E345" s="41"/>
      <c r="F345" s="41"/>
      <c r="G345" s="41"/>
      <c r="H345" s="41"/>
      <c r="I345" s="41"/>
      <c r="J345" s="41"/>
      <c r="K345" s="41"/>
      <c r="L345" s="41"/>
      <c r="M345" s="41"/>
      <c r="N345" s="41"/>
      <c r="O345" s="41"/>
      <c r="P345" s="41"/>
      <c r="Q345" s="41"/>
      <c r="R345" s="41"/>
      <c r="S345" s="88"/>
      <c r="T345" s="88"/>
      <c r="U345" s="74"/>
    </row>
    <row r="346" spans="2:21" x14ac:dyDescent="0.3">
      <c r="B346" s="49"/>
      <c r="C346" s="50"/>
      <c r="D346" s="41"/>
      <c r="E346" s="41"/>
      <c r="F346" s="41"/>
      <c r="G346" s="41"/>
      <c r="H346" s="41"/>
      <c r="I346" s="41"/>
      <c r="J346" s="41"/>
      <c r="K346" s="41"/>
      <c r="L346" s="41"/>
      <c r="M346" s="41"/>
      <c r="N346" s="41"/>
      <c r="O346" s="41"/>
      <c r="P346" s="41"/>
      <c r="Q346" s="41"/>
      <c r="R346" s="41"/>
      <c r="S346" s="88"/>
      <c r="T346" s="88"/>
      <c r="U346" s="74"/>
    </row>
    <row r="347" spans="2:21" x14ac:dyDescent="0.3">
      <c r="B347" s="49"/>
      <c r="C347" s="50"/>
      <c r="D347" s="41"/>
      <c r="E347" s="41"/>
      <c r="F347" s="41"/>
      <c r="G347" s="41"/>
      <c r="H347" s="41"/>
      <c r="I347" s="41"/>
      <c r="J347" s="41"/>
      <c r="K347" s="41"/>
      <c r="L347" s="41"/>
      <c r="M347" s="41"/>
      <c r="N347" s="41"/>
      <c r="O347" s="41"/>
      <c r="P347" s="41"/>
      <c r="Q347" s="41"/>
      <c r="R347" s="41"/>
      <c r="S347" s="88"/>
      <c r="T347" s="88"/>
      <c r="U347" s="74"/>
    </row>
    <row r="348" spans="2:21" x14ac:dyDescent="0.3">
      <c r="B348" s="49"/>
      <c r="C348" s="50"/>
      <c r="D348" s="41"/>
      <c r="E348" s="41"/>
      <c r="F348" s="41"/>
      <c r="G348" s="41"/>
      <c r="H348" s="41"/>
      <c r="I348" s="41"/>
      <c r="J348" s="41"/>
      <c r="K348" s="41"/>
      <c r="L348" s="41"/>
      <c r="M348" s="41"/>
      <c r="N348" s="41"/>
      <c r="O348" s="41"/>
      <c r="P348" s="41"/>
      <c r="Q348" s="41"/>
      <c r="R348" s="41"/>
      <c r="S348" s="88"/>
      <c r="T348" s="88"/>
      <c r="U348" s="74"/>
    </row>
    <row r="349" spans="2:21" x14ac:dyDescent="0.3">
      <c r="B349" s="49"/>
      <c r="C349" s="50"/>
      <c r="D349" s="41"/>
      <c r="E349" s="41"/>
      <c r="F349" s="41"/>
      <c r="G349" s="41"/>
      <c r="H349" s="41"/>
      <c r="I349" s="41"/>
      <c r="J349" s="41"/>
      <c r="K349" s="41"/>
      <c r="L349" s="41"/>
      <c r="M349" s="41"/>
      <c r="N349" s="41"/>
      <c r="O349" s="41"/>
      <c r="P349" s="41"/>
      <c r="Q349" s="41"/>
      <c r="R349" s="41"/>
      <c r="S349" s="88"/>
      <c r="T349" s="88"/>
      <c r="U349" s="74"/>
    </row>
    <row r="350" spans="2:21" x14ac:dyDescent="0.3">
      <c r="B350" s="49"/>
      <c r="C350" s="50"/>
      <c r="D350" s="41"/>
      <c r="E350" s="41"/>
      <c r="F350" s="41"/>
      <c r="G350" s="41"/>
      <c r="H350" s="41"/>
      <c r="I350" s="41"/>
      <c r="J350" s="41"/>
      <c r="K350" s="41"/>
      <c r="L350" s="41"/>
      <c r="M350" s="41"/>
      <c r="N350" s="41"/>
      <c r="O350" s="41"/>
      <c r="P350" s="41"/>
      <c r="Q350" s="41"/>
      <c r="R350" s="41"/>
      <c r="S350" s="88"/>
      <c r="T350" s="88"/>
      <c r="U350" s="74"/>
    </row>
    <row r="351" spans="2:21" x14ac:dyDescent="0.3">
      <c r="B351" s="49"/>
      <c r="C351" s="50"/>
      <c r="D351" s="41"/>
      <c r="E351" s="41"/>
      <c r="F351" s="41"/>
      <c r="G351" s="41"/>
      <c r="H351" s="41"/>
      <c r="I351" s="41"/>
      <c r="J351" s="41"/>
      <c r="K351" s="41"/>
      <c r="L351" s="41"/>
      <c r="M351" s="41"/>
      <c r="N351" s="41"/>
      <c r="O351" s="41"/>
      <c r="P351" s="41"/>
      <c r="Q351" s="41"/>
      <c r="R351" s="41"/>
      <c r="S351" s="88"/>
      <c r="T351" s="88"/>
      <c r="U351" s="74"/>
    </row>
    <row r="352" spans="2:21" x14ac:dyDescent="0.3">
      <c r="B352" s="49"/>
      <c r="C352" s="50"/>
      <c r="D352" s="41"/>
      <c r="E352" s="41"/>
      <c r="F352" s="41"/>
      <c r="G352" s="41"/>
      <c r="H352" s="41"/>
      <c r="I352" s="41"/>
      <c r="J352" s="41"/>
      <c r="K352" s="41"/>
      <c r="L352" s="41"/>
      <c r="M352" s="41"/>
      <c r="N352" s="41"/>
      <c r="O352" s="41"/>
      <c r="P352" s="41"/>
      <c r="Q352" s="41"/>
      <c r="R352" s="41"/>
      <c r="S352" s="88"/>
      <c r="T352" s="88"/>
      <c r="U352" s="74"/>
    </row>
    <row r="353" spans="2:21" x14ac:dyDescent="0.3">
      <c r="B353" s="49"/>
      <c r="C353" s="50"/>
      <c r="D353" s="41"/>
      <c r="E353" s="41"/>
      <c r="F353" s="41"/>
      <c r="G353" s="41"/>
      <c r="H353" s="41"/>
      <c r="I353" s="41"/>
      <c r="J353" s="41"/>
      <c r="K353" s="41"/>
      <c r="L353" s="41"/>
      <c r="M353" s="41"/>
      <c r="N353" s="41"/>
      <c r="O353" s="41"/>
      <c r="P353" s="41"/>
      <c r="Q353" s="41"/>
      <c r="R353" s="41"/>
      <c r="S353" s="88"/>
      <c r="T353" s="88"/>
      <c r="U353" s="74"/>
    </row>
    <row r="354" spans="2:21" x14ac:dyDescent="0.3">
      <c r="B354" s="49"/>
      <c r="C354" s="50"/>
      <c r="D354" s="41"/>
      <c r="E354" s="41"/>
      <c r="F354" s="41"/>
      <c r="G354" s="41"/>
      <c r="H354" s="41"/>
      <c r="I354" s="41"/>
      <c r="J354" s="41"/>
      <c r="K354" s="41"/>
      <c r="L354" s="41"/>
      <c r="M354" s="41"/>
      <c r="N354" s="41"/>
      <c r="O354" s="41"/>
      <c r="P354" s="41"/>
      <c r="Q354" s="41"/>
      <c r="R354" s="41"/>
      <c r="S354" s="88"/>
      <c r="T354" s="88"/>
      <c r="U354" s="74"/>
    </row>
    <row r="355" spans="2:21" x14ac:dyDescent="0.3">
      <c r="B355" s="49"/>
      <c r="C355" s="50"/>
      <c r="D355" s="41"/>
      <c r="E355" s="41"/>
      <c r="F355" s="41"/>
      <c r="G355" s="41"/>
      <c r="H355" s="41"/>
      <c r="I355" s="41"/>
      <c r="J355" s="41"/>
      <c r="K355" s="41"/>
      <c r="L355" s="41"/>
      <c r="M355" s="41"/>
      <c r="N355" s="41"/>
      <c r="O355" s="41"/>
      <c r="P355" s="41"/>
      <c r="Q355" s="41"/>
      <c r="R355" s="41"/>
      <c r="S355" s="88"/>
      <c r="T355" s="88"/>
      <c r="U355" s="74"/>
    </row>
    <row r="356" spans="2:21" x14ac:dyDescent="0.3">
      <c r="B356" s="49"/>
      <c r="C356" s="50"/>
      <c r="D356" s="41"/>
      <c r="E356" s="41"/>
      <c r="F356" s="41"/>
      <c r="G356" s="41"/>
      <c r="H356" s="41"/>
      <c r="I356" s="41"/>
      <c r="J356" s="41"/>
      <c r="K356" s="41"/>
      <c r="L356" s="41"/>
      <c r="M356" s="41"/>
      <c r="N356" s="41"/>
      <c r="O356" s="41"/>
      <c r="P356" s="41"/>
      <c r="Q356" s="41"/>
      <c r="R356" s="41"/>
      <c r="S356" s="88"/>
      <c r="T356" s="88"/>
      <c r="U356" s="74"/>
    </row>
    <row r="357" spans="2:21" x14ac:dyDescent="0.3">
      <c r="B357" s="49"/>
      <c r="C357" s="50"/>
      <c r="D357" s="41"/>
      <c r="E357" s="41"/>
      <c r="F357" s="41"/>
      <c r="G357" s="41"/>
      <c r="H357" s="41"/>
      <c r="I357" s="41"/>
      <c r="J357" s="41"/>
      <c r="K357" s="41"/>
      <c r="L357" s="41"/>
      <c r="M357" s="41"/>
      <c r="N357" s="41"/>
      <c r="O357" s="41"/>
      <c r="P357" s="41"/>
      <c r="Q357" s="41"/>
      <c r="R357" s="41"/>
      <c r="S357" s="88"/>
      <c r="T357" s="88"/>
      <c r="U357" s="74"/>
    </row>
    <row r="358" spans="2:21" x14ac:dyDescent="0.3">
      <c r="B358" s="49"/>
      <c r="C358" s="50"/>
      <c r="D358" s="41"/>
      <c r="E358" s="41"/>
      <c r="F358" s="41"/>
      <c r="G358" s="41"/>
      <c r="H358" s="41"/>
      <c r="I358" s="41"/>
      <c r="J358" s="41"/>
      <c r="K358" s="41"/>
      <c r="L358" s="41"/>
      <c r="M358" s="41"/>
      <c r="N358" s="41"/>
      <c r="O358" s="41"/>
      <c r="P358" s="41"/>
      <c r="Q358" s="41"/>
      <c r="R358" s="41"/>
      <c r="S358" s="88"/>
      <c r="T358" s="88"/>
      <c r="U358" s="74"/>
    </row>
    <row r="359" spans="2:21" x14ac:dyDescent="0.3">
      <c r="B359" s="49"/>
      <c r="C359" s="50"/>
      <c r="D359" s="41"/>
      <c r="E359" s="41"/>
      <c r="F359" s="41"/>
      <c r="G359" s="41"/>
      <c r="H359" s="41"/>
      <c r="I359" s="41"/>
      <c r="J359" s="41"/>
      <c r="K359" s="41"/>
      <c r="L359" s="41"/>
      <c r="M359" s="41"/>
      <c r="N359" s="41"/>
      <c r="O359" s="41"/>
      <c r="P359" s="41"/>
      <c r="Q359" s="41"/>
      <c r="R359" s="41"/>
      <c r="S359" s="88"/>
      <c r="T359" s="88"/>
      <c r="U359" s="74"/>
    </row>
    <row r="360" spans="2:21" x14ac:dyDescent="0.3">
      <c r="B360" s="49"/>
      <c r="C360" s="50"/>
      <c r="D360" s="41"/>
      <c r="E360" s="41"/>
      <c r="F360" s="41"/>
      <c r="G360" s="41"/>
      <c r="H360" s="41"/>
      <c r="I360" s="41"/>
      <c r="J360" s="41"/>
      <c r="K360" s="41"/>
      <c r="L360" s="41"/>
      <c r="M360" s="41"/>
      <c r="N360" s="41"/>
      <c r="O360" s="41"/>
      <c r="P360" s="41"/>
      <c r="Q360" s="41"/>
      <c r="R360" s="41"/>
      <c r="S360" s="88"/>
      <c r="T360" s="88"/>
      <c r="U360" s="74"/>
    </row>
    <row r="361" spans="2:21" x14ac:dyDescent="0.3">
      <c r="B361" s="49"/>
      <c r="C361" s="50"/>
      <c r="D361" s="41"/>
      <c r="E361" s="41"/>
      <c r="F361" s="41"/>
      <c r="G361" s="41"/>
      <c r="H361" s="41"/>
      <c r="I361" s="41"/>
      <c r="J361" s="41"/>
      <c r="K361" s="41"/>
      <c r="L361" s="41"/>
      <c r="M361" s="41"/>
      <c r="N361" s="41"/>
      <c r="O361" s="41"/>
      <c r="P361" s="41"/>
      <c r="Q361" s="41"/>
      <c r="R361" s="41"/>
      <c r="S361" s="88"/>
      <c r="T361" s="88"/>
      <c r="U361" s="74"/>
    </row>
    <row r="362" spans="2:21" x14ac:dyDescent="0.3">
      <c r="B362" s="49"/>
      <c r="C362" s="50"/>
      <c r="D362" s="41"/>
      <c r="E362" s="41"/>
      <c r="F362" s="41"/>
      <c r="G362" s="41"/>
      <c r="H362" s="41"/>
      <c r="I362" s="41"/>
      <c r="J362" s="41"/>
      <c r="K362" s="41"/>
      <c r="L362" s="41"/>
      <c r="M362" s="41"/>
      <c r="N362" s="41"/>
      <c r="O362" s="41"/>
      <c r="P362" s="41"/>
      <c r="Q362" s="41"/>
      <c r="R362" s="41"/>
      <c r="S362" s="88"/>
      <c r="T362" s="88"/>
      <c r="U362" s="74"/>
    </row>
    <row r="363" spans="2:21" x14ac:dyDescent="0.3">
      <c r="B363" s="49"/>
      <c r="C363" s="50"/>
      <c r="D363" s="41"/>
      <c r="E363" s="41"/>
      <c r="F363" s="41"/>
      <c r="G363" s="41"/>
      <c r="H363" s="41"/>
      <c r="I363" s="41"/>
      <c r="J363" s="41"/>
      <c r="K363" s="41"/>
      <c r="L363" s="41"/>
      <c r="M363" s="41"/>
      <c r="N363" s="41"/>
      <c r="O363" s="41"/>
      <c r="P363" s="41"/>
      <c r="Q363" s="41"/>
      <c r="R363" s="41"/>
      <c r="S363" s="88"/>
      <c r="T363" s="88"/>
      <c r="U363" s="74"/>
    </row>
    <row r="364" spans="2:21" x14ac:dyDescent="0.3">
      <c r="B364" s="49"/>
      <c r="C364" s="50"/>
      <c r="D364" s="41"/>
      <c r="E364" s="41"/>
      <c r="F364" s="41"/>
      <c r="G364" s="41"/>
      <c r="H364" s="41"/>
      <c r="I364" s="41"/>
      <c r="J364" s="41"/>
      <c r="K364" s="41"/>
      <c r="L364" s="41"/>
      <c r="M364" s="41"/>
      <c r="N364" s="41"/>
      <c r="O364" s="41"/>
      <c r="P364" s="41"/>
      <c r="Q364" s="41"/>
      <c r="R364" s="41"/>
      <c r="S364" s="88"/>
      <c r="T364" s="88"/>
      <c r="U364" s="74"/>
    </row>
    <row r="365" spans="2:21" x14ac:dyDescent="0.3">
      <c r="B365" s="49"/>
      <c r="C365" s="50"/>
      <c r="D365" s="41"/>
      <c r="E365" s="41"/>
      <c r="F365" s="41"/>
      <c r="G365" s="41"/>
      <c r="H365" s="41"/>
      <c r="I365" s="41"/>
      <c r="J365" s="41"/>
      <c r="K365" s="41"/>
      <c r="L365" s="41"/>
      <c r="M365" s="41"/>
      <c r="N365" s="41"/>
      <c r="O365" s="41"/>
      <c r="P365" s="41"/>
      <c r="Q365" s="41"/>
      <c r="R365" s="41"/>
      <c r="S365" s="88"/>
      <c r="T365" s="88"/>
      <c r="U365" s="74"/>
    </row>
    <row r="366" spans="2:21" x14ac:dyDescent="0.3">
      <c r="B366" s="49"/>
      <c r="C366" s="50"/>
      <c r="D366" s="41"/>
      <c r="E366" s="41"/>
      <c r="F366" s="41"/>
      <c r="G366" s="41"/>
      <c r="H366" s="41"/>
      <c r="I366" s="41"/>
      <c r="J366" s="41"/>
      <c r="K366" s="41"/>
      <c r="L366" s="41"/>
      <c r="M366" s="41"/>
      <c r="N366" s="41"/>
      <c r="O366" s="41"/>
      <c r="P366" s="41"/>
      <c r="Q366" s="41"/>
      <c r="R366" s="41"/>
      <c r="S366" s="88"/>
      <c r="T366" s="88"/>
      <c r="U366" s="74"/>
    </row>
    <row r="367" spans="2:21" x14ac:dyDescent="0.3">
      <c r="B367" s="49"/>
      <c r="C367" s="50"/>
      <c r="D367" s="41"/>
      <c r="E367" s="41"/>
      <c r="F367" s="41"/>
      <c r="G367" s="41"/>
      <c r="H367" s="41"/>
      <c r="I367" s="41"/>
      <c r="J367" s="41"/>
      <c r="K367" s="41"/>
      <c r="L367" s="41"/>
      <c r="M367" s="41"/>
      <c r="N367" s="41"/>
      <c r="O367" s="41"/>
      <c r="P367" s="41"/>
      <c r="Q367" s="41"/>
      <c r="R367" s="41"/>
      <c r="S367" s="88"/>
      <c r="T367" s="88"/>
      <c r="U367" s="74"/>
    </row>
    <row r="368" spans="2:21" x14ac:dyDescent="0.3">
      <c r="B368" s="49"/>
      <c r="C368" s="50"/>
      <c r="D368" s="41"/>
      <c r="E368" s="41"/>
      <c r="F368" s="41"/>
      <c r="G368" s="41"/>
      <c r="H368" s="41"/>
      <c r="I368" s="41"/>
      <c r="J368" s="41"/>
      <c r="K368" s="41"/>
      <c r="L368" s="41"/>
      <c r="M368" s="41"/>
      <c r="N368" s="41"/>
      <c r="O368" s="41"/>
      <c r="P368" s="41"/>
      <c r="Q368" s="41"/>
      <c r="R368" s="41"/>
      <c r="S368" s="88"/>
      <c r="T368" s="88"/>
      <c r="U368" s="74"/>
    </row>
    <row r="369" spans="2:21" x14ac:dyDescent="0.3">
      <c r="B369" s="49"/>
      <c r="C369" s="50"/>
      <c r="D369" s="41"/>
      <c r="E369" s="41"/>
      <c r="F369" s="41"/>
      <c r="G369" s="41"/>
      <c r="H369" s="41"/>
      <c r="I369" s="41"/>
      <c r="J369" s="41"/>
      <c r="K369" s="41"/>
      <c r="L369" s="41"/>
      <c r="M369" s="41"/>
      <c r="N369" s="41"/>
      <c r="O369" s="41"/>
      <c r="P369" s="41"/>
      <c r="Q369" s="41"/>
      <c r="R369" s="41"/>
      <c r="S369" s="88"/>
      <c r="T369" s="88"/>
      <c r="U369" s="74"/>
    </row>
    <row r="370" spans="2:21" x14ac:dyDescent="0.3">
      <c r="B370" s="49"/>
      <c r="C370" s="50"/>
      <c r="D370" s="41"/>
      <c r="E370" s="41"/>
      <c r="F370" s="41"/>
      <c r="G370" s="41"/>
      <c r="H370" s="41"/>
      <c r="I370" s="41"/>
      <c r="J370" s="41"/>
      <c r="K370" s="41"/>
      <c r="L370" s="41"/>
      <c r="M370" s="41"/>
      <c r="N370" s="41"/>
      <c r="O370" s="41"/>
      <c r="P370" s="41"/>
      <c r="Q370" s="41"/>
      <c r="R370" s="41"/>
      <c r="S370" s="88"/>
      <c r="T370" s="88"/>
      <c r="U370" s="74"/>
    </row>
    <row r="371" spans="2:21" x14ac:dyDescent="0.3">
      <c r="B371" s="49"/>
      <c r="C371" s="50"/>
      <c r="D371" s="41"/>
      <c r="E371" s="41"/>
      <c r="F371" s="41"/>
      <c r="G371" s="41"/>
      <c r="H371" s="41"/>
      <c r="I371" s="41"/>
      <c r="J371" s="41"/>
      <c r="K371" s="41"/>
      <c r="L371" s="41"/>
      <c r="M371" s="41"/>
      <c r="N371" s="41"/>
      <c r="O371" s="41"/>
      <c r="P371" s="41"/>
      <c r="Q371" s="41"/>
      <c r="R371" s="41"/>
      <c r="S371" s="88"/>
      <c r="T371" s="88"/>
      <c r="U371" s="74"/>
    </row>
    <row r="372" spans="2:21" x14ac:dyDescent="0.3">
      <c r="B372" s="49"/>
      <c r="C372" s="50"/>
      <c r="D372" s="41"/>
      <c r="E372" s="41"/>
      <c r="F372" s="41"/>
      <c r="G372" s="41"/>
      <c r="H372" s="41"/>
      <c r="I372" s="41"/>
      <c r="J372" s="41"/>
      <c r="K372" s="41"/>
      <c r="L372" s="41"/>
      <c r="M372" s="41"/>
      <c r="N372" s="41"/>
      <c r="O372" s="41"/>
      <c r="P372" s="41"/>
      <c r="Q372" s="41"/>
      <c r="R372" s="41"/>
      <c r="S372" s="88"/>
      <c r="T372" s="88"/>
      <c r="U372" s="74"/>
    </row>
    <row r="373" spans="2:21" x14ac:dyDescent="0.3">
      <c r="B373" s="49"/>
      <c r="C373" s="50"/>
      <c r="D373" s="41"/>
      <c r="E373" s="41"/>
      <c r="F373" s="41"/>
      <c r="G373" s="41"/>
      <c r="H373" s="41"/>
      <c r="I373" s="41"/>
      <c r="J373" s="41"/>
      <c r="K373" s="41"/>
      <c r="L373" s="41"/>
      <c r="M373" s="41"/>
      <c r="N373" s="41"/>
      <c r="O373" s="41"/>
      <c r="P373" s="41"/>
      <c r="Q373" s="41"/>
      <c r="R373" s="41"/>
      <c r="S373" s="88"/>
      <c r="T373" s="88"/>
      <c r="U373" s="74"/>
    </row>
    <row r="374" spans="2:21" x14ac:dyDescent="0.3">
      <c r="B374" s="49"/>
      <c r="C374" s="50"/>
      <c r="D374" s="41"/>
      <c r="E374" s="41"/>
      <c r="F374" s="41"/>
      <c r="G374" s="41"/>
      <c r="H374" s="41"/>
      <c r="I374" s="41"/>
      <c r="J374" s="41"/>
      <c r="K374" s="41"/>
      <c r="L374" s="41"/>
      <c r="M374" s="41"/>
      <c r="N374" s="41"/>
      <c r="O374" s="41"/>
      <c r="P374" s="41"/>
      <c r="Q374" s="41"/>
      <c r="R374" s="41"/>
      <c r="S374" s="88"/>
      <c r="T374" s="88"/>
      <c r="U374" s="74"/>
    </row>
    <row r="375" spans="2:21" x14ac:dyDescent="0.3">
      <c r="B375" s="49"/>
      <c r="C375" s="50"/>
      <c r="D375" s="41"/>
      <c r="E375" s="41"/>
      <c r="F375" s="41"/>
      <c r="G375" s="41"/>
      <c r="H375" s="41"/>
      <c r="I375" s="41"/>
      <c r="J375" s="41"/>
      <c r="K375" s="41"/>
      <c r="L375" s="41"/>
      <c r="M375" s="41"/>
      <c r="N375" s="41"/>
      <c r="O375" s="41"/>
      <c r="P375" s="41"/>
      <c r="Q375" s="41"/>
      <c r="R375" s="41"/>
      <c r="S375" s="88"/>
      <c r="T375" s="88"/>
      <c r="U375" s="74"/>
    </row>
    <row r="376" spans="2:21" x14ac:dyDescent="0.3">
      <c r="B376" s="49"/>
      <c r="C376" s="50"/>
      <c r="D376" s="41"/>
      <c r="E376" s="41"/>
      <c r="F376" s="41"/>
      <c r="G376" s="41"/>
      <c r="H376" s="41"/>
      <c r="I376" s="41"/>
      <c r="J376" s="41"/>
      <c r="K376" s="41"/>
      <c r="L376" s="41"/>
      <c r="M376" s="41"/>
      <c r="N376" s="41"/>
      <c r="O376" s="41"/>
      <c r="P376" s="41"/>
      <c r="Q376" s="41"/>
      <c r="R376" s="41"/>
      <c r="S376" s="88"/>
      <c r="T376" s="88"/>
      <c r="U376" s="74"/>
    </row>
    <row r="377" spans="2:21" x14ac:dyDescent="0.3">
      <c r="B377" s="49"/>
      <c r="C377" s="50"/>
      <c r="D377" s="41"/>
      <c r="E377" s="41"/>
      <c r="F377" s="41"/>
      <c r="G377" s="41"/>
      <c r="H377" s="41"/>
      <c r="I377" s="41"/>
      <c r="J377" s="41"/>
      <c r="K377" s="41"/>
      <c r="L377" s="41"/>
      <c r="M377" s="41"/>
      <c r="N377" s="41"/>
      <c r="O377" s="41"/>
      <c r="P377" s="41"/>
      <c r="Q377" s="41"/>
      <c r="R377" s="41"/>
      <c r="S377" s="88"/>
      <c r="T377" s="88"/>
      <c r="U377" s="74"/>
    </row>
    <row r="378" spans="2:21" x14ac:dyDescent="0.3">
      <c r="B378" s="49"/>
      <c r="C378" s="50"/>
      <c r="D378" s="41"/>
      <c r="E378" s="41"/>
      <c r="F378" s="41"/>
      <c r="G378" s="41"/>
      <c r="H378" s="41"/>
      <c r="I378" s="41"/>
      <c r="J378" s="41"/>
      <c r="K378" s="41"/>
      <c r="L378" s="41"/>
      <c r="M378" s="41"/>
      <c r="N378" s="41"/>
      <c r="O378" s="41"/>
      <c r="P378" s="41"/>
      <c r="Q378" s="41"/>
      <c r="R378" s="41"/>
      <c r="S378" s="88"/>
      <c r="T378" s="88"/>
      <c r="U378" s="74"/>
    </row>
    <row r="379" spans="2:21" x14ac:dyDescent="0.3">
      <c r="B379" s="49"/>
      <c r="C379" s="50"/>
      <c r="D379" s="41"/>
      <c r="E379" s="41"/>
      <c r="F379" s="41"/>
      <c r="G379" s="41"/>
      <c r="H379" s="41"/>
      <c r="I379" s="41"/>
      <c r="J379" s="41"/>
      <c r="K379" s="41"/>
      <c r="L379" s="41"/>
      <c r="M379" s="41"/>
      <c r="N379" s="41"/>
      <c r="O379" s="41"/>
      <c r="P379" s="41"/>
      <c r="Q379" s="41"/>
      <c r="R379" s="41"/>
      <c r="S379" s="88"/>
      <c r="T379" s="88"/>
      <c r="U379" s="74"/>
    </row>
    <row r="380" spans="2:21" x14ac:dyDescent="0.3">
      <c r="B380" s="49"/>
      <c r="C380" s="50"/>
      <c r="D380" s="41"/>
      <c r="E380" s="41"/>
      <c r="F380" s="41"/>
      <c r="G380" s="41"/>
      <c r="H380" s="41"/>
      <c r="I380" s="41"/>
      <c r="J380" s="41"/>
      <c r="K380" s="41"/>
      <c r="L380" s="41"/>
      <c r="M380" s="41"/>
      <c r="N380" s="41"/>
      <c r="O380" s="41"/>
      <c r="P380" s="41"/>
      <c r="Q380" s="41"/>
      <c r="R380" s="41"/>
      <c r="S380" s="88"/>
      <c r="T380" s="88"/>
      <c r="U380" s="74"/>
    </row>
    <row r="381" spans="2:21" x14ac:dyDescent="0.3">
      <c r="B381" s="49"/>
      <c r="C381" s="50"/>
      <c r="D381" s="41"/>
      <c r="E381" s="41"/>
      <c r="F381" s="41"/>
      <c r="G381" s="41"/>
      <c r="H381" s="41"/>
      <c r="I381" s="41"/>
      <c r="J381" s="41"/>
      <c r="K381" s="41"/>
      <c r="L381" s="41"/>
      <c r="M381" s="41"/>
      <c r="N381" s="41"/>
      <c r="O381" s="41"/>
      <c r="P381" s="41"/>
      <c r="Q381" s="41"/>
      <c r="R381" s="41"/>
      <c r="S381" s="88"/>
      <c r="T381" s="88"/>
      <c r="U381" s="74"/>
    </row>
    <row r="382" spans="2:21" x14ac:dyDescent="0.3">
      <c r="B382" s="49"/>
      <c r="C382" s="50"/>
      <c r="D382" s="41"/>
      <c r="E382" s="41"/>
      <c r="F382" s="41"/>
      <c r="G382" s="41"/>
      <c r="H382" s="41"/>
      <c r="I382" s="41"/>
      <c r="J382" s="41"/>
      <c r="K382" s="41"/>
      <c r="L382" s="41"/>
      <c r="M382" s="41"/>
      <c r="N382" s="41"/>
      <c r="O382" s="41"/>
      <c r="P382" s="41"/>
      <c r="Q382" s="41"/>
      <c r="R382" s="41"/>
      <c r="S382" s="88"/>
      <c r="T382" s="88"/>
      <c r="U382" s="74"/>
    </row>
    <row r="383" spans="2:21" x14ac:dyDescent="0.3">
      <c r="B383" s="49"/>
      <c r="C383" s="50"/>
      <c r="D383" s="41"/>
      <c r="E383" s="41"/>
      <c r="F383" s="41"/>
      <c r="G383" s="41"/>
      <c r="H383" s="41"/>
      <c r="I383" s="41"/>
      <c r="J383" s="41"/>
      <c r="K383" s="41"/>
      <c r="L383" s="41"/>
      <c r="M383" s="41"/>
      <c r="N383" s="41"/>
      <c r="O383" s="41"/>
      <c r="P383" s="41"/>
      <c r="Q383" s="41"/>
      <c r="R383" s="41"/>
      <c r="S383" s="88"/>
      <c r="T383" s="88"/>
      <c r="U383" s="74"/>
    </row>
    <row r="384" spans="2:21" x14ac:dyDescent="0.3">
      <c r="B384" s="49"/>
      <c r="C384" s="50"/>
      <c r="D384" s="41"/>
      <c r="E384" s="41"/>
      <c r="F384" s="41"/>
      <c r="G384" s="41"/>
      <c r="H384" s="41"/>
      <c r="I384" s="41"/>
      <c r="J384" s="41"/>
      <c r="K384" s="41"/>
      <c r="L384" s="41"/>
      <c r="M384" s="41"/>
      <c r="N384" s="41"/>
      <c r="O384" s="41"/>
      <c r="P384" s="41"/>
      <c r="Q384" s="41"/>
      <c r="R384" s="41"/>
      <c r="S384" s="88"/>
      <c r="T384" s="88"/>
      <c r="U384" s="74"/>
    </row>
    <row r="385" spans="2:21" x14ac:dyDescent="0.3">
      <c r="B385" s="49"/>
      <c r="C385" s="50"/>
      <c r="D385" s="41"/>
      <c r="E385" s="41"/>
      <c r="F385" s="41"/>
      <c r="G385" s="41"/>
      <c r="H385" s="41"/>
      <c r="I385" s="41"/>
      <c r="J385" s="41"/>
      <c r="K385" s="41"/>
      <c r="L385" s="41"/>
      <c r="M385" s="41"/>
      <c r="N385" s="41"/>
      <c r="O385" s="41"/>
      <c r="P385" s="41"/>
      <c r="Q385" s="41"/>
      <c r="R385" s="41"/>
      <c r="S385" s="88"/>
      <c r="T385" s="88"/>
      <c r="U385" s="74"/>
    </row>
    <row r="386" spans="2:21" x14ac:dyDescent="0.3">
      <c r="B386" s="49"/>
      <c r="C386" s="50"/>
      <c r="D386" s="41"/>
      <c r="E386" s="41"/>
      <c r="F386" s="41"/>
      <c r="G386" s="41"/>
      <c r="H386" s="41"/>
      <c r="I386" s="41"/>
      <c r="J386" s="41"/>
      <c r="K386" s="41"/>
      <c r="L386" s="41"/>
      <c r="M386" s="41"/>
      <c r="N386" s="41"/>
      <c r="O386" s="41"/>
      <c r="P386" s="41"/>
      <c r="Q386" s="41"/>
      <c r="R386" s="41"/>
      <c r="S386" s="88"/>
      <c r="T386" s="88"/>
      <c r="U386" s="74"/>
    </row>
    <row r="387" spans="2:21" x14ac:dyDescent="0.3">
      <c r="B387" s="49"/>
      <c r="C387" s="50"/>
      <c r="D387" s="41"/>
      <c r="E387" s="41"/>
      <c r="F387" s="41"/>
      <c r="G387" s="41"/>
      <c r="H387" s="41"/>
      <c r="I387" s="41"/>
      <c r="J387" s="41"/>
      <c r="K387" s="41"/>
      <c r="L387" s="41"/>
      <c r="M387" s="41"/>
      <c r="N387" s="41"/>
      <c r="O387" s="41"/>
      <c r="P387" s="41"/>
      <c r="Q387" s="41"/>
      <c r="R387" s="41"/>
      <c r="S387" s="88"/>
      <c r="T387" s="88"/>
      <c r="U387" s="74"/>
    </row>
    <row r="388" spans="2:21" x14ac:dyDescent="0.3">
      <c r="B388" s="49"/>
      <c r="C388" s="50"/>
      <c r="D388" s="41"/>
      <c r="E388" s="41"/>
      <c r="F388" s="41"/>
      <c r="G388" s="41"/>
      <c r="H388" s="41"/>
      <c r="I388" s="41"/>
      <c r="J388" s="41"/>
      <c r="K388" s="41"/>
      <c r="L388" s="41"/>
      <c r="M388" s="41"/>
      <c r="N388" s="41"/>
      <c r="O388" s="41"/>
      <c r="P388" s="41"/>
      <c r="Q388" s="41"/>
      <c r="R388" s="41"/>
      <c r="S388" s="88"/>
      <c r="T388" s="88"/>
      <c r="U388" s="74"/>
    </row>
    <row r="389" spans="2:21" x14ac:dyDescent="0.3">
      <c r="B389" s="49"/>
      <c r="C389" s="50"/>
      <c r="D389" s="41"/>
      <c r="E389" s="41"/>
      <c r="F389" s="41"/>
      <c r="G389" s="41"/>
      <c r="H389" s="41"/>
      <c r="I389" s="41"/>
      <c r="J389" s="41"/>
      <c r="K389" s="41"/>
      <c r="L389" s="41"/>
      <c r="M389" s="41"/>
      <c r="N389" s="41"/>
      <c r="O389" s="41"/>
      <c r="P389" s="41"/>
      <c r="Q389" s="41"/>
      <c r="R389" s="41"/>
      <c r="S389" s="88"/>
      <c r="T389" s="88"/>
      <c r="U389" s="74"/>
    </row>
    <row r="390" spans="2:21" x14ac:dyDescent="0.3">
      <c r="B390" s="49"/>
      <c r="C390" s="50"/>
      <c r="D390" s="41"/>
      <c r="E390" s="41"/>
      <c r="F390" s="41"/>
      <c r="G390" s="41"/>
      <c r="H390" s="41"/>
      <c r="I390" s="41"/>
      <c r="J390" s="41"/>
      <c r="K390" s="41"/>
      <c r="L390" s="41"/>
      <c r="M390" s="41"/>
      <c r="N390" s="41"/>
      <c r="O390" s="41"/>
      <c r="P390" s="41"/>
      <c r="Q390" s="41"/>
      <c r="R390" s="41"/>
      <c r="S390" s="88"/>
      <c r="T390" s="88"/>
      <c r="U390" s="74"/>
    </row>
    <row r="391" spans="2:21" x14ac:dyDescent="0.3">
      <c r="B391" s="49"/>
      <c r="C391" s="50"/>
      <c r="D391" s="41"/>
      <c r="E391" s="41"/>
      <c r="F391" s="41"/>
      <c r="G391" s="41"/>
      <c r="H391" s="41"/>
      <c r="I391" s="41"/>
      <c r="J391" s="41"/>
      <c r="K391" s="41"/>
      <c r="L391" s="41"/>
      <c r="M391" s="41"/>
      <c r="N391" s="41"/>
      <c r="O391" s="41"/>
      <c r="P391" s="41"/>
      <c r="Q391" s="41"/>
      <c r="R391" s="41"/>
      <c r="S391" s="88"/>
      <c r="T391" s="88"/>
      <c r="U391" s="74"/>
    </row>
    <row r="392" spans="2:21" x14ac:dyDescent="0.3">
      <c r="B392" s="49"/>
      <c r="C392" s="50"/>
      <c r="D392" s="41"/>
      <c r="E392" s="41"/>
      <c r="F392" s="41"/>
      <c r="G392" s="41"/>
      <c r="H392" s="41"/>
      <c r="I392" s="41"/>
      <c r="J392" s="41"/>
      <c r="K392" s="41"/>
      <c r="L392" s="41"/>
      <c r="M392" s="41"/>
      <c r="N392" s="41"/>
      <c r="O392" s="41"/>
      <c r="P392" s="41"/>
      <c r="Q392" s="41"/>
      <c r="R392" s="41"/>
      <c r="S392" s="88"/>
      <c r="T392" s="88"/>
      <c r="U392" s="74"/>
    </row>
    <row r="393" spans="2:21" x14ac:dyDescent="0.3">
      <c r="B393" s="49"/>
      <c r="C393" s="50"/>
      <c r="D393" s="41"/>
      <c r="E393" s="41"/>
      <c r="F393" s="41"/>
      <c r="G393" s="41"/>
      <c r="H393" s="41"/>
      <c r="I393" s="41"/>
      <c r="J393" s="41"/>
      <c r="K393" s="41"/>
      <c r="L393" s="41"/>
      <c r="M393" s="41"/>
      <c r="N393" s="41"/>
      <c r="O393" s="41"/>
      <c r="P393" s="41"/>
      <c r="Q393" s="41"/>
      <c r="R393" s="41"/>
      <c r="S393" s="88"/>
      <c r="T393" s="88"/>
      <c r="U393" s="74"/>
    </row>
    <row r="394" spans="2:21" x14ac:dyDescent="0.3">
      <c r="B394" s="49"/>
      <c r="C394" s="50"/>
      <c r="D394" s="41"/>
      <c r="E394" s="41"/>
      <c r="F394" s="41"/>
      <c r="G394" s="41"/>
      <c r="H394" s="41"/>
      <c r="I394" s="41"/>
      <c r="J394" s="41"/>
      <c r="K394" s="41"/>
      <c r="L394" s="41"/>
      <c r="M394" s="41"/>
      <c r="N394" s="41"/>
      <c r="O394" s="41"/>
      <c r="P394" s="41"/>
      <c r="Q394" s="41"/>
      <c r="R394" s="41"/>
      <c r="S394" s="88"/>
      <c r="T394" s="88"/>
      <c r="U394" s="74"/>
    </row>
    <row r="395" spans="2:21" x14ac:dyDescent="0.3">
      <c r="B395" s="49"/>
      <c r="C395" s="50"/>
      <c r="D395" s="41"/>
      <c r="E395" s="41"/>
      <c r="F395" s="41"/>
      <c r="G395" s="41"/>
      <c r="H395" s="41"/>
      <c r="I395" s="41"/>
      <c r="J395" s="41"/>
      <c r="K395" s="41"/>
      <c r="L395" s="41"/>
      <c r="M395" s="41"/>
      <c r="N395" s="41"/>
      <c r="O395" s="41"/>
      <c r="P395" s="41"/>
      <c r="Q395" s="41"/>
      <c r="R395" s="41"/>
      <c r="S395" s="88"/>
      <c r="T395" s="88"/>
      <c r="U395" s="74"/>
    </row>
    <row r="396" spans="2:21" x14ac:dyDescent="0.3">
      <c r="B396" s="49"/>
      <c r="C396" s="50"/>
      <c r="D396" s="41"/>
      <c r="E396" s="41"/>
      <c r="F396" s="41"/>
      <c r="G396" s="41"/>
      <c r="H396" s="41"/>
      <c r="I396" s="41"/>
      <c r="J396" s="41"/>
      <c r="K396" s="41"/>
      <c r="L396" s="41"/>
      <c r="M396" s="41"/>
      <c r="N396" s="41"/>
      <c r="O396" s="41"/>
      <c r="P396" s="41"/>
      <c r="Q396" s="41"/>
      <c r="R396" s="41"/>
      <c r="S396" s="88"/>
      <c r="T396" s="88"/>
      <c r="U396" s="74"/>
    </row>
    <row r="397" spans="2:21" x14ac:dyDescent="0.3">
      <c r="B397" s="49"/>
      <c r="C397" s="50"/>
      <c r="D397" s="41"/>
      <c r="E397" s="41"/>
      <c r="F397" s="41"/>
      <c r="G397" s="41"/>
      <c r="H397" s="41"/>
      <c r="I397" s="41"/>
      <c r="J397" s="41"/>
      <c r="K397" s="41"/>
      <c r="L397" s="41"/>
      <c r="M397" s="41"/>
      <c r="N397" s="41"/>
      <c r="O397" s="41"/>
      <c r="P397" s="41"/>
      <c r="Q397" s="41"/>
      <c r="R397" s="41"/>
      <c r="S397" s="88"/>
      <c r="T397" s="88"/>
      <c r="U397" s="74"/>
    </row>
    <row r="398" spans="2:21" x14ac:dyDescent="0.3">
      <c r="B398" s="49"/>
      <c r="C398" s="50"/>
      <c r="D398" s="41"/>
      <c r="E398" s="41"/>
      <c r="F398" s="41"/>
      <c r="G398" s="41"/>
      <c r="H398" s="41"/>
      <c r="I398" s="41"/>
      <c r="J398" s="41"/>
      <c r="K398" s="41"/>
      <c r="L398" s="41"/>
      <c r="M398" s="41"/>
      <c r="N398" s="41"/>
      <c r="O398" s="41"/>
      <c r="P398" s="41"/>
      <c r="Q398" s="41"/>
      <c r="R398" s="41"/>
      <c r="S398" s="88"/>
      <c r="T398" s="88"/>
      <c r="U398" s="74"/>
    </row>
    <row r="399" spans="2:21" x14ac:dyDescent="0.3">
      <c r="B399" s="49"/>
      <c r="C399" s="50"/>
      <c r="D399" s="41"/>
      <c r="E399" s="41"/>
      <c r="F399" s="41"/>
      <c r="G399" s="41"/>
      <c r="H399" s="41"/>
      <c r="I399" s="41"/>
      <c r="J399" s="41"/>
      <c r="K399" s="41"/>
      <c r="L399" s="41"/>
      <c r="M399" s="41"/>
      <c r="N399" s="41"/>
      <c r="O399" s="41"/>
      <c r="P399" s="41"/>
      <c r="Q399" s="41"/>
      <c r="R399" s="41"/>
      <c r="S399" s="88"/>
      <c r="T399" s="88"/>
      <c r="U399" s="74"/>
    </row>
    <row r="400" spans="2:21" x14ac:dyDescent="0.3">
      <c r="B400" s="49"/>
      <c r="C400" s="50"/>
      <c r="D400" s="41"/>
      <c r="E400" s="41"/>
      <c r="F400" s="41"/>
      <c r="G400" s="41"/>
      <c r="H400" s="41"/>
      <c r="I400" s="41"/>
      <c r="J400" s="41"/>
      <c r="K400" s="41"/>
      <c r="L400" s="41"/>
      <c r="M400" s="41"/>
      <c r="N400" s="41"/>
      <c r="O400" s="41"/>
      <c r="P400" s="41"/>
      <c r="Q400" s="41"/>
      <c r="R400" s="41"/>
      <c r="S400" s="88"/>
      <c r="T400" s="88"/>
      <c r="U400" s="74"/>
    </row>
    <row r="401" spans="2:21" x14ac:dyDescent="0.3">
      <c r="B401" s="49"/>
      <c r="C401" s="50"/>
      <c r="D401" s="41"/>
      <c r="E401" s="41"/>
      <c r="F401" s="41"/>
      <c r="G401" s="41"/>
      <c r="H401" s="41"/>
      <c r="I401" s="41"/>
      <c r="J401" s="41"/>
      <c r="K401" s="41"/>
      <c r="L401" s="41"/>
      <c r="M401" s="41"/>
      <c r="N401" s="41"/>
      <c r="O401" s="41"/>
      <c r="P401" s="41"/>
      <c r="Q401" s="41"/>
      <c r="R401" s="41"/>
      <c r="S401" s="88"/>
      <c r="T401" s="88"/>
      <c r="U401" s="74"/>
    </row>
    <row r="402" spans="2:21" x14ac:dyDescent="0.3">
      <c r="B402" s="49"/>
      <c r="C402" s="50"/>
      <c r="D402" s="41"/>
      <c r="E402" s="41"/>
      <c r="F402" s="41"/>
      <c r="G402" s="41"/>
      <c r="H402" s="41"/>
      <c r="I402" s="41"/>
      <c r="J402" s="41"/>
      <c r="K402" s="41"/>
      <c r="L402" s="41"/>
      <c r="M402" s="41"/>
      <c r="N402" s="41"/>
      <c r="O402" s="41"/>
      <c r="P402" s="41"/>
      <c r="Q402" s="41"/>
      <c r="R402" s="41"/>
      <c r="S402" s="88"/>
      <c r="T402" s="88"/>
      <c r="U402" s="74"/>
    </row>
    <row r="403" spans="2:21" x14ac:dyDescent="0.3">
      <c r="B403" s="49"/>
      <c r="C403" s="50"/>
      <c r="D403" s="41"/>
      <c r="E403" s="41"/>
      <c r="F403" s="41"/>
      <c r="G403" s="41"/>
      <c r="H403" s="41"/>
      <c r="I403" s="41"/>
      <c r="J403" s="41"/>
      <c r="K403" s="41"/>
      <c r="L403" s="41"/>
      <c r="M403" s="41"/>
      <c r="N403" s="41"/>
      <c r="O403" s="41"/>
      <c r="P403" s="41"/>
      <c r="Q403" s="41"/>
      <c r="R403" s="41"/>
      <c r="S403" s="88"/>
      <c r="T403" s="88"/>
      <c r="U403" s="74"/>
    </row>
    <row r="404" spans="2:21" x14ac:dyDescent="0.3">
      <c r="B404" s="49"/>
      <c r="C404" s="50"/>
      <c r="D404" s="41"/>
      <c r="E404" s="41"/>
      <c r="F404" s="41"/>
      <c r="G404" s="41"/>
      <c r="H404" s="41"/>
      <c r="I404" s="41"/>
      <c r="J404" s="41"/>
      <c r="K404" s="41"/>
      <c r="L404" s="41"/>
      <c r="M404" s="41"/>
      <c r="N404" s="41"/>
      <c r="O404" s="41"/>
      <c r="P404" s="41"/>
      <c r="Q404" s="41"/>
      <c r="R404" s="41"/>
      <c r="S404" s="88"/>
      <c r="T404" s="88"/>
      <c r="U404" s="74"/>
    </row>
    <row r="405" spans="2:21" x14ac:dyDescent="0.3">
      <c r="B405" s="49"/>
      <c r="C405" s="50"/>
      <c r="D405" s="41"/>
      <c r="E405" s="41"/>
      <c r="F405" s="41"/>
      <c r="G405" s="41"/>
      <c r="H405" s="41"/>
      <c r="I405" s="41"/>
      <c r="J405" s="41"/>
      <c r="K405" s="41"/>
      <c r="L405" s="41"/>
      <c r="M405" s="41"/>
      <c r="N405" s="41"/>
      <c r="O405" s="41"/>
      <c r="P405" s="41"/>
      <c r="Q405" s="41"/>
      <c r="R405" s="41"/>
      <c r="S405" s="88"/>
      <c r="T405" s="88"/>
      <c r="U405" s="74"/>
    </row>
    <row r="406" spans="2:21" x14ac:dyDescent="0.3">
      <c r="B406" s="49"/>
      <c r="C406" s="50"/>
      <c r="D406" s="41"/>
      <c r="E406" s="41"/>
      <c r="F406" s="41"/>
      <c r="G406" s="41"/>
      <c r="H406" s="41"/>
      <c r="I406" s="41"/>
      <c r="J406" s="41"/>
      <c r="K406" s="41"/>
      <c r="L406" s="41"/>
      <c r="M406" s="41"/>
      <c r="N406" s="41"/>
      <c r="O406" s="41"/>
      <c r="P406" s="41"/>
      <c r="Q406" s="41"/>
      <c r="R406" s="41"/>
      <c r="S406" s="88"/>
      <c r="T406" s="88"/>
      <c r="U406" s="74"/>
    </row>
    <row r="407" spans="2:21" x14ac:dyDescent="0.3">
      <c r="B407" s="49"/>
      <c r="C407" s="50"/>
      <c r="D407" s="41"/>
      <c r="E407" s="41"/>
      <c r="F407" s="41"/>
      <c r="G407" s="41"/>
      <c r="H407" s="41"/>
      <c r="I407" s="41"/>
      <c r="J407" s="41"/>
      <c r="K407" s="41"/>
      <c r="L407" s="41"/>
      <c r="M407" s="41"/>
      <c r="N407" s="41"/>
      <c r="O407" s="41"/>
      <c r="P407" s="41"/>
      <c r="Q407" s="41"/>
      <c r="R407" s="41"/>
      <c r="S407" s="88"/>
      <c r="T407" s="88"/>
      <c r="U407" s="74"/>
    </row>
    <row r="408" spans="2:21" x14ac:dyDescent="0.3">
      <c r="B408" s="49"/>
      <c r="C408" s="50"/>
      <c r="D408" s="41"/>
      <c r="E408" s="41"/>
      <c r="F408" s="41"/>
      <c r="G408" s="41"/>
      <c r="H408" s="41"/>
      <c r="I408" s="41"/>
      <c r="J408" s="41"/>
      <c r="K408" s="41"/>
      <c r="L408" s="41"/>
      <c r="M408" s="41"/>
      <c r="N408" s="41"/>
      <c r="O408" s="41"/>
      <c r="P408" s="41"/>
      <c r="Q408" s="41"/>
      <c r="R408" s="41"/>
      <c r="S408" s="88"/>
      <c r="T408" s="88"/>
      <c r="U408" s="74"/>
    </row>
    <row r="409" spans="2:21" x14ac:dyDescent="0.3">
      <c r="B409" s="49"/>
      <c r="C409" s="50"/>
      <c r="D409" s="41"/>
      <c r="E409" s="41"/>
      <c r="F409" s="41"/>
      <c r="G409" s="41"/>
      <c r="H409" s="41"/>
      <c r="I409" s="41"/>
      <c r="J409" s="41"/>
      <c r="K409" s="41"/>
      <c r="L409" s="41"/>
      <c r="M409" s="41"/>
      <c r="N409" s="41"/>
      <c r="O409" s="41"/>
      <c r="P409" s="41"/>
      <c r="Q409" s="41"/>
      <c r="R409" s="41"/>
      <c r="S409" s="88"/>
      <c r="T409" s="88"/>
      <c r="U409" s="74"/>
    </row>
    <row r="410" spans="2:21" x14ac:dyDescent="0.3">
      <c r="B410" s="49"/>
      <c r="C410" s="50"/>
      <c r="D410" s="41"/>
      <c r="E410" s="41"/>
      <c r="F410" s="41"/>
      <c r="G410" s="41"/>
      <c r="H410" s="41"/>
      <c r="I410" s="41"/>
      <c r="J410" s="41"/>
      <c r="K410" s="41"/>
      <c r="L410" s="41"/>
      <c r="M410" s="41"/>
      <c r="N410" s="41"/>
      <c r="O410" s="41"/>
      <c r="P410" s="41"/>
      <c r="Q410" s="41"/>
      <c r="R410" s="41"/>
      <c r="S410" s="88"/>
      <c r="T410" s="88"/>
      <c r="U410" s="74"/>
    </row>
    <row r="411" spans="2:21" x14ac:dyDescent="0.3">
      <c r="B411" s="49"/>
      <c r="C411" s="50"/>
      <c r="D411" s="41"/>
      <c r="E411" s="41"/>
      <c r="F411" s="41"/>
      <c r="G411" s="41"/>
      <c r="H411" s="41"/>
      <c r="I411" s="41"/>
      <c r="J411" s="41"/>
      <c r="K411" s="41"/>
      <c r="L411" s="41"/>
      <c r="M411" s="41"/>
      <c r="N411" s="41"/>
      <c r="O411" s="41"/>
      <c r="P411" s="41"/>
      <c r="Q411" s="41"/>
      <c r="R411" s="41"/>
      <c r="S411" s="88"/>
      <c r="T411" s="88"/>
      <c r="U411" s="74"/>
    </row>
    <row r="412" spans="2:21" x14ac:dyDescent="0.3">
      <c r="B412" s="49"/>
      <c r="C412" s="50"/>
      <c r="D412" s="41"/>
      <c r="E412" s="41"/>
      <c r="F412" s="41"/>
      <c r="G412" s="41"/>
      <c r="H412" s="41"/>
      <c r="I412" s="41"/>
      <c r="J412" s="41"/>
      <c r="K412" s="41"/>
      <c r="L412" s="41"/>
      <c r="M412" s="41"/>
      <c r="N412" s="41"/>
      <c r="O412" s="41"/>
      <c r="P412" s="41"/>
      <c r="Q412" s="41"/>
      <c r="R412" s="41"/>
      <c r="S412" s="88"/>
      <c r="T412" s="88"/>
      <c r="U412" s="74"/>
    </row>
    <row r="413" spans="2:21" x14ac:dyDescent="0.3">
      <c r="B413" s="49"/>
      <c r="C413" s="50"/>
      <c r="D413" s="41"/>
      <c r="E413" s="41"/>
      <c r="F413" s="41"/>
      <c r="G413" s="41"/>
      <c r="H413" s="41"/>
      <c r="I413" s="41"/>
      <c r="J413" s="41"/>
      <c r="K413" s="41"/>
      <c r="L413" s="41"/>
      <c r="M413" s="41"/>
      <c r="N413" s="41"/>
      <c r="O413" s="41"/>
      <c r="P413" s="41"/>
      <c r="Q413" s="41"/>
      <c r="R413" s="41"/>
      <c r="S413" s="88"/>
      <c r="T413" s="88"/>
      <c r="U413" s="74"/>
    </row>
    <row r="414" spans="2:21" x14ac:dyDescent="0.3">
      <c r="B414" s="49"/>
      <c r="C414" s="50"/>
      <c r="D414" s="41"/>
      <c r="E414" s="41"/>
      <c r="F414" s="41"/>
      <c r="G414" s="41"/>
      <c r="H414" s="41"/>
      <c r="I414" s="41"/>
      <c r="J414" s="41"/>
      <c r="K414" s="41"/>
      <c r="L414" s="41"/>
      <c r="M414" s="41"/>
      <c r="N414" s="41"/>
      <c r="O414" s="41"/>
      <c r="P414" s="41"/>
      <c r="Q414" s="41"/>
      <c r="R414" s="41"/>
      <c r="S414" s="88"/>
      <c r="T414" s="88"/>
      <c r="U414" s="74"/>
    </row>
    <row r="415" spans="2:21" x14ac:dyDescent="0.3">
      <c r="B415" s="49"/>
      <c r="C415" s="50"/>
      <c r="D415" s="41"/>
      <c r="E415" s="41"/>
      <c r="F415" s="41"/>
      <c r="G415" s="41"/>
      <c r="H415" s="41"/>
      <c r="I415" s="41"/>
      <c r="J415" s="41"/>
      <c r="K415" s="41"/>
      <c r="L415" s="41"/>
      <c r="M415" s="41"/>
      <c r="N415" s="41"/>
      <c r="O415" s="41"/>
      <c r="P415" s="41"/>
      <c r="Q415" s="41"/>
      <c r="R415" s="41"/>
      <c r="S415" s="88"/>
      <c r="T415" s="88"/>
      <c r="U415" s="74"/>
    </row>
    <row r="416" spans="2:21" x14ac:dyDescent="0.3">
      <c r="B416" s="49"/>
      <c r="C416" s="50"/>
      <c r="D416" s="41"/>
      <c r="E416" s="41"/>
      <c r="F416" s="41"/>
      <c r="G416" s="41"/>
      <c r="H416" s="41"/>
      <c r="I416" s="41"/>
      <c r="J416" s="41"/>
      <c r="K416" s="41"/>
      <c r="L416" s="41"/>
      <c r="M416" s="41"/>
      <c r="N416" s="41"/>
      <c r="O416" s="41"/>
      <c r="P416" s="41"/>
      <c r="Q416" s="41"/>
      <c r="R416" s="41"/>
      <c r="S416" s="88"/>
      <c r="T416" s="88"/>
      <c r="U416" s="74"/>
    </row>
    <row r="417" spans="2:21" x14ac:dyDescent="0.3">
      <c r="B417" s="49"/>
      <c r="C417" s="50"/>
      <c r="D417" s="41"/>
      <c r="E417" s="41"/>
      <c r="F417" s="41"/>
      <c r="G417" s="41"/>
      <c r="H417" s="41"/>
      <c r="I417" s="41"/>
      <c r="J417" s="41"/>
      <c r="K417" s="41"/>
      <c r="L417" s="41"/>
      <c r="M417" s="41"/>
      <c r="N417" s="41"/>
      <c r="O417" s="41"/>
      <c r="P417" s="41"/>
      <c r="Q417" s="41"/>
      <c r="R417" s="41"/>
      <c r="S417" s="88"/>
      <c r="T417" s="88"/>
      <c r="U417" s="74"/>
    </row>
    <row r="418" spans="2:21" x14ac:dyDescent="0.3">
      <c r="B418" s="49"/>
      <c r="C418" s="50"/>
      <c r="D418" s="41"/>
      <c r="E418" s="41"/>
      <c r="F418" s="41"/>
      <c r="G418" s="41"/>
      <c r="H418" s="41"/>
      <c r="I418" s="41"/>
      <c r="J418" s="41"/>
      <c r="K418" s="41"/>
      <c r="L418" s="41"/>
      <c r="M418" s="41"/>
      <c r="N418" s="41"/>
      <c r="O418" s="41"/>
      <c r="P418" s="41"/>
      <c r="Q418" s="41"/>
      <c r="R418" s="41"/>
      <c r="S418" s="88"/>
      <c r="T418" s="88"/>
      <c r="U418" s="74"/>
    </row>
    <row r="419" spans="2:21" x14ac:dyDescent="0.3">
      <c r="B419" s="49"/>
      <c r="C419" s="50"/>
      <c r="D419" s="41"/>
      <c r="E419" s="41"/>
      <c r="F419" s="41"/>
      <c r="G419" s="41"/>
      <c r="H419" s="41"/>
      <c r="I419" s="41"/>
      <c r="J419" s="41"/>
      <c r="K419" s="41"/>
      <c r="L419" s="41"/>
      <c r="M419" s="41"/>
      <c r="N419" s="41"/>
      <c r="O419" s="41"/>
      <c r="P419" s="41"/>
      <c r="Q419" s="41"/>
      <c r="R419" s="41"/>
      <c r="S419" s="88"/>
      <c r="T419" s="88"/>
      <c r="U419" s="74"/>
    </row>
    <row r="420" spans="2:21" x14ac:dyDescent="0.3">
      <c r="B420" s="49"/>
      <c r="C420" s="50"/>
      <c r="D420" s="41"/>
      <c r="E420" s="41"/>
      <c r="F420" s="41"/>
      <c r="G420" s="41"/>
      <c r="H420" s="41"/>
      <c r="I420" s="41"/>
      <c r="J420" s="41"/>
      <c r="K420" s="41"/>
      <c r="L420" s="41"/>
      <c r="M420" s="41"/>
      <c r="N420" s="41"/>
      <c r="O420" s="41"/>
      <c r="P420" s="41"/>
      <c r="Q420" s="41"/>
      <c r="R420" s="41"/>
      <c r="S420" s="88"/>
      <c r="T420" s="88"/>
      <c r="U420" s="74"/>
    </row>
    <row r="421" spans="2:21" x14ac:dyDescent="0.3">
      <c r="B421" s="49"/>
      <c r="C421" s="50"/>
      <c r="D421" s="41"/>
      <c r="E421" s="41"/>
      <c r="F421" s="41"/>
      <c r="G421" s="41"/>
      <c r="H421" s="41"/>
      <c r="I421" s="41"/>
      <c r="J421" s="41"/>
      <c r="K421" s="41"/>
      <c r="L421" s="41"/>
      <c r="M421" s="41"/>
      <c r="N421" s="41"/>
      <c r="O421" s="41"/>
      <c r="P421" s="41"/>
      <c r="Q421" s="41"/>
      <c r="R421" s="41"/>
      <c r="S421" s="88"/>
      <c r="T421" s="88"/>
      <c r="U421" s="74"/>
    </row>
    <row r="422" spans="2:21" x14ac:dyDescent="0.3">
      <c r="B422" s="49"/>
      <c r="C422" s="50"/>
      <c r="D422" s="41"/>
      <c r="E422" s="41"/>
      <c r="F422" s="41"/>
      <c r="G422" s="41"/>
      <c r="H422" s="41"/>
      <c r="I422" s="41"/>
      <c r="J422" s="41"/>
      <c r="K422" s="41"/>
      <c r="L422" s="41"/>
      <c r="M422" s="41"/>
      <c r="N422" s="41"/>
      <c r="O422" s="41"/>
      <c r="P422" s="41"/>
      <c r="Q422" s="41"/>
      <c r="R422" s="41"/>
      <c r="S422" s="88"/>
      <c r="T422" s="88"/>
      <c r="U422" s="74"/>
    </row>
    <row r="423" spans="2:21" x14ac:dyDescent="0.3">
      <c r="B423" s="49"/>
      <c r="C423" s="50"/>
      <c r="D423" s="41"/>
      <c r="E423" s="41"/>
      <c r="F423" s="41"/>
      <c r="G423" s="41"/>
      <c r="H423" s="41"/>
      <c r="I423" s="41"/>
      <c r="J423" s="41"/>
      <c r="K423" s="41"/>
      <c r="L423" s="41"/>
      <c r="M423" s="41"/>
      <c r="N423" s="41"/>
      <c r="O423" s="41"/>
      <c r="P423" s="41"/>
      <c r="Q423" s="41"/>
      <c r="R423" s="41"/>
      <c r="S423" s="88"/>
      <c r="T423" s="88"/>
      <c r="U423" s="74"/>
    </row>
    <row r="424" spans="2:21" x14ac:dyDescent="0.3">
      <c r="B424" s="49"/>
      <c r="C424" s="50"/>
      <c r="D424" s="41"/>
      <c r="E424" s="41"/>
      <c r="F424" s="41"/>
      <c r="G424" s="41"/>
      <c r="H424" s="41"/>
      <c r="I424" s="41"/>
      <c r="J424" s="41"/>
      <c r="K424" s="41"/>
      <c r="L424" s="41"/>
      <c r="M424" s="41"/>
      <c r="N424" s="41"/>
      <c r="O424" s="41"/>
      <c r="P424" s="41"/>
      <c r="Q424" s="41"/>
      <c r="R424" s="41"/>
      <c r="S424" s="88"/>
      <c r="T424" s="88"/>
      <c r="U424" s="74"/>
    </row>
    <row r="425" spans="2:21" x14ac:dyDescent="0.3">
      <c r="B425" s="49"/>
      <c r="C425" s="50"/>
      <c r="D425" s="41"/>
      <c r="E425" s="41"/>
      <c r="F425" s="41"/>
      <c r="G425" s="41"/>
      <c r="H425" s="41"/>
      <c r="I425" s="41"/>
      <c r="J425" s="41"/>
      <c r="K425" s="41"/>
      <c r="L425" s="41"/>
      <c r="M425" s="41"/>
      <c r="N425" s="41"/>
      <c r="O425" s="41"/>
      <c r="P425" s="41"/>
      <c r="Q425" s="41"/>
      <c r="R425" s="41"/>
      <c r="S425" s="88"/>
      <c r="T425" s="88"/>
      <c r="U425" s="74"/>
    </row>
    <row r="426" spans="2:21" x14ac:dyDescent="0.3">
      <c r="B426" s="49"/>
      <c r="C426" s="50"/>
      <c r="D426" s="41"/>
      <c r="E426" s="41"/>
      <c r="F426" s="41"/>
      <c r="G426" s="41"/>
      <c r="H426" s="41"/>
      <c r="I426" s="41"/>
      <c r="J426" s="41"/>
      <c r="K426" s="41"/>
      <c r="L426" s="41"/>
      <c r="M426" s="41"/>
      <c r="N426" s="41"/>
      <c r="O426" s="41"/>
      <c r="P426" s="41"/>
      <c r="Q426" s="41"/>
      <c r="R426" s="41"/>
      <c r="S426" s="88"/>
      <c r="T426" s="88"/>
      <c r="U426" s="74"/>
    </row>
    <row r="427" spans="2:21" x14ac:dyDescent="0.3">
      <c r="B427" s="49"/>
      <c r="C427" s="50"/>
      <c r="D427" s="41"/>
      <c r="E427" s="41"/>
      <c r="F427" s="41"/>
      <c r="G427" s="41"/>
      <c r="H427" s="41"/>
      <c r="I427" s="41"/>
      <c r="J427" s="41"/>
      <c r="K427" s="41"/>
      <c r="L427" s="41"/>
      <c r="M427" s="41"/>
      <c r="N427" s="41"/>
      <c r="O427" s="41"/>
      <c r="P427" s="41"/>
      <c r="Q427" s="41"/>
      <c r="R427" s="41"/>
      <c r="S427" s="88"/>
      <c r="T427" s="88"/>
      <c r="U427" s="74"/>
    </row>
    <row r="428" spans="2:21" x14ac:dyDescent="0.3">
      <c r="B428" s="49"/>
      <c r="C428" s="50"/>
      <c r="D428" s="41"/>
      <c r="E428" s="41"/>
      <c r="F428" s="41"/>
      <c r="G428" s="41"/>
      <c r="H428" s="41"/>
      <c r="I428" s="41"/>
      <c r="J428" s="41"/>
      <c r="K428" s="41"/>
      <c r="L428" s="41"/>
      <c r="M428" s="41"/>
      <c r="N428" s="41"/>
      <c r="O428" s="41"/>
      <c r="P428" s="41"/>
      <c r="Q428" s="41"/>
      <c r="R428" s="41"/>
      <c r="S428" s="88"/>
      <c r="T428" s="88"/>
      <c r="U428" s="74"/>
    </row>
    <row r="429" spans="2:21" x14ac:dyDescent="0.3">
      <c r="B429" s="49"/>
      <c r="C429" s="50"/>
      <c r="D429" s="41"/>
      <c r="E429" s="41"/>
      <c r="F429" s="41"/>
      <c r="G429" s="41"/>
      <c r="H429" s="41"/>
      <c r="I429" s="41"/>
      <c r="J429" s="41"/>
      <c r="K429" s="41"/>
      <c r="L429" s="41"/>
      <c r="M429" s="41"/>
      <c r="N429" s="41"/>
      <c r="O429" s="41"/>
      <c r="P429" s="41"/>
      <c r="Q429" s="41"/>
      <c r="R429" s="41"/>
      <c r="S429" s="88"/>
      <c r="T429" s="88"/>
      <c r="U429" s="74"/>
    </row>
    <row r="430" spans="2:21" x14ac:dyDescent="0.3">
      <c r="B430" s="49"/>
      <c r="C430" s="50"/>
      <c r="D430" s="41"/>
      <c r="E430" s="41"/>
      <c r="F430" s="41"/>
      <c r="G430" s="41"/>
      <c r="H430" s="41"/>
      <c r="I430" s="41"/>
      <c r="J430" s="41"/>
      <c r="K430" s="41"/>
      <c r="L430" s="41"/>
      <c r="M430" s="41"/>
      <c r="N430" s="41"/>
      <c r="O430" s="41"/>
      <c r="P430" s="41"/>
      <c r="Q430" s="41"/>
      <c r="R430" s="41"/>
      <c r="S430" s="88"/>
      <c r="T430" s="88"/>
      <c r="U430" s="74"/>
    </row>
    <row r="431" spans="2:21" x14ac:dyDescent="0.3">
      <c r="B431" s="49"/>
      <c r="C431" s="50"/>
      <c r="D431" s="41"/>
      <c r="E431" s="41"/>
      <c r="F431" s="41"/>
      <c r="G431" s="41"/>
      <c r="H431" s="41"/>
      <c r="I431" s="41"/>
      <c r="J431" s="41"/>
      <c r="K431" s="41"/>
      <c r="L431" s="41"/>
      <c r="M431" s="41"/>
      <c r="N431" s="41"/>
      <c r="O431" s="41"/>
      <c r="P431" s="41"/>
      <c r="Q431" s="41"/>
      <c r="R431" s="41"/>
      <c r="S431" s="88"/>
      <c r="T431" s="88"/>
      <c r="U431" s="74"/>
    </row>
    <row r="432" spans="2:21" x14ac:dyDescent="0.3">
      <c r="B432" s="49"/>
      <c r="C432" s="50"/>
      <c r="D432" s="41"/>
      <c r="E432" s="41"/>
      <c r="F432" s="41"/>
      <c r="G432" s="41"/>
      <c r="H432" s="41"/>
      <c r="I432" s="41"/>
      <c r="J432" s="41"/>
      <c r="K432" s="41"/>
      <c r="L432" s="41"/>
      <c r="M432" s="41"/>
      <c r="N432" s="41"/>
      <c r="O432" s="41"/>
      <c r="P432" s="41"/>
      <c r="Q432" s="41"/>
      <c r="R432" s="41"/>
      <c r="S432" s="88"/>
      <c r="T432" s="88"/>
      <c r="U432" s="74"/>
    </row>
    <row r="433" spans="2:21" x14ac:dyDescent="0.3">
      <c r="B433" s="49"/>
      <c r="C433" s="50"/>
      <c r="D433" s="41"/>
      <c r="E433" s="41"/>
      <c r="F433" s="41"/>
      <c r="G433" s="41"/>
      <c r="H433" s="41"/>
      <c r="I433" s="41"/>
      <c r="J433" s="41"/>
      <c r="K433" s="41"/>
      <c r="L433" s="41"/>
      <c r="M433" s="41"/>
      <c r="N433" s="41"/>
      <c r="O433" s="41"/>
      <c r="P433" s="41"/>
      <c r="Q433" s="41"/>
      <c r="R433" s="41"/>
      <c r="S433" s="88"/>
      <c r="T433" s="88"/>
      <c r="U433" s="74"/>
    </row>
    <row r="434" spans="2:21" x14ac:dyDescent="0.3">
      <c r="B434" s="49"/>
      <c r="C434" s="50"/>
      <c r="D434" s="41"/>
      <c r="E434" s="41"/>
      <c r="F434" s="41"/>
      <c r="G434" s="41"/>
      <c r="H434" s="41"/>
      <c r="I434" s="41"/>
      <c r="J434" s="41"/>
      <c r="K434" s="41"/>
      <c r="L434" s="41"/>
      <c r="M434" s="41"/>
      <c r="N434" s="41"/>
      <c r="O434" s="41"/>
      <c r="P434" s="41"/>
      <c r="Q434" s="41"/>
      <c r="R434" s="41"/>
      <c r="S434" s="88"/>
      <c r="T434" s="88"/>
      <c r="U434" s="74"/>
    </row>
    <row r="435" spans="2:21" x14ac:dyDescent="0.3">
      <c r="B435" s="49"/>
      <c r="C435" s="50"/>
      <c r="D435" s="41"/>
      <c r="E435" s="41"/>
      <c r="F435" s="41"/>
      <c r="G435" s="41"/>
      <c r="H435" s="41"/>
      <c r="I435" s="41"/>
      <c r="J435" s="41"/>
      <c r="K435" s="41"/>
      <c r="L435" s="41"/>
      <c r="M435" s="41"/>
      <c r="N435" s="41"/>
      <c r="O435" s="41"/>
      <c r="P435" s="41"/>
      <c r="Q435" s="41"/>
      <c r="R435" s="41"/>
      <c r="S435" s="88"/>
      <c r="T435" s="88"/>
      <c r="U435" s="74"/>
    </row>
    <row r="436" spans="2:21" x14ac:dyDescent="0.3">
      <c r="B436" s="49"/>
      <c r="C436" s="50"/>
      <c r="D436" s="41"/>
      <c r="E436" s="41"/>
      <c r="F436" s="41"/>
      <c r="G436" s="41"/>
      <c r="H436" s="41"/>
      <c r="I436" s="41"/>
      <c r="J436" s="41"/>
      <c r="K436" s="41"/>
      <c r="L436" s="41"/>
      <c r="M436" s="41"/>
      <c r="N436" s="41"/>
      <c r="O436" s="41"/>
      <c r="P436" s="41"/>
      <c r="Q436" s="41"/>
      <c r="R436" s="41"/>
      <c r="S436" s="88"/>
      <c r="T436" s="88"/>
      <c r="U436" s="74"/>
    </row>
    <row r="437" spans="2:21" x14ac:dyDescent="0.3">
      <c r="B437" s="49"/>
      <c r="C437" s="50"/>
      <c r="D437" s="41"/>
      <c r="E437" s="41"/>
      <c r="F437" s="41"/>
      <c r="G437" s="41"/>
      <c r="H437" s="41"/>
      <c r="I437" s="41"/>
      <c r="J437" s="41"/>
      <c r="K437" s="41"/>
      <c r="L437" s="41"/>
      <c r="M437" s="41"/>
      <c r="N437" s="41"/>
      <c r="O437" s="41"/>
      <c r="P437" s="41"/>
      <c r="Q437" s="41"/>
      <c r="R437" s="41"/>
      <c r="S437" s="88"/>
      <c r="T437" s="88"/>
      <c r="U437" s="74"/>
    </row>
    <row r="438" spans="2:21" x14ac:dyDescent="0.3">
      <c r="B438" s="49"/>
      <c r="C438" s="50"/>
      <c r="D438" s="41"/>
      <c r="E438" s="41"/>
      <c r="F438" s="41"/>
      <c r="G438" s="41"/>
      <c r="H438" s="41"/>
      <c r="I438" s="41"/>
      <c r="J438" s="41"/>
      <c r="K438" s="41"/>
      <c r="L438" s="41"/>
      <c r="M438" s="41"/>
      <c r="N438" s="41"/>
      <c r="O438" s="41"/>
      <c r="P438" s="41"/>
      <c r="Q438" s="41"/>
      <c r="R438" s="41"/>
      <c r="S438" s="88"/>
      <c r="T438" s="88"/>
      <c r="U438" s="74"/>
    </row>
    <row r="439" spans="2:21" x14ac:dyDescent="0.3">
      <c r="B439" s="49"/>
      <c r="C439" s="50"/>
      <c r="D439" s="41"/>
      <c r="E439" s="41"/>
      <c r="F439" s="41"/>
      <c r="G439" s="41"/>
      <c r="H439" s="41"/>
      <c r="I439" s="41"/>
      <c r="J439" s="41"/>
      <c r="K439" s="41"/>
      <c r="L439" s="41"/>
      <c r="M439" s="41"/>
      <c r="N439" s="41"/>
      <c r="O439" s="41"/>
      <c r="P439" s="41"/>
      <c r="Q439" s="41"/>
      <c r="R439" s="41"/>
      <c r="S439" s="88"/>
      <c r="T439" s="88"/>
      <c r="U439" s="74"/>
    </row>
    <row r="440" spans="2:21" x14ac:dyDescent="0.3">
      <c r="B440" s="49"/>
      <c r="C440" s="50"/>
      <c r="D440" s="41"/>
      <c r="E440" s="41"/>
      <c r="F440" s="41"/>
      <c r="G440" s="41"/>
      <c r="H440" s="41"/>
      <c r="I440" s="41"/>
      <c r="J440" s="41"/>
      <c r="K440" s="41"/>
      <c r="L440" s="41"/>
      <c r="M440" s="41"/>
      <c r="N440" s="41"/>
      <c r="O440" s="41"/>
      <c r="P440" s="41"/>
      <c r="Q440" s="41"/>
      <c r="R440" s="41"/>
      <c r="S440" s="88"/>
      <c r="T440" s="88"/>
      <c r="U440" s="74"/>
    </row>
    <row r="441" spans="2:21" x14ac:dyDescent="0.3">
      <c r="B441" s="49"/>
      <c r="C441" s="50"/>
      <c r="D441" s="41"/>
      <c r="E441" s="41"/>
      <c r="F441" s="41"/>
      <c r="G441" s="41"/>
      <c r="H441" s="41"/>
      <c r="I441" s="41"/>
      <c r="J441" s="41"/>
      <c r="K441" s="41"/>
      <c r="L441" s="41"/>
      <c r="M441" s="41"/>
      <c r="N441" s="41"/>
      <c r="O441" s="41"/>
      <c r="P441" s="41"/>
      <c r="Q441" s="41"/>
      <c r="R441" s="41"/>
      <c r="S441" s="88"/>
      <c r="T441" s="88"/>
      <c r="U441" s="74"/>
    </row>
    <row r="442" spans="2:21" x14ac:dyDescent="0.3">
      <c r="B442" s="49"/>
      <c r="C442" s="50"/>
      <c r="D442" s="41"/>
      <c r="E442" s="41"/>
      <c r="F442" s="41"/>
      <c r="G442" s="41"/>
      <c r="H442" s="41"/>
      <c r="I442" s="41"/>
      <c r="J442" s="41"/>
      <c r="K442" s="41"/>
      <c r="L442" s="41"/>
      <c r="M442" s="41"/>
      <c r="N442" s="41"/>
      <c r="O442" s="41"/>
      <c r="P442" s="41"/>
      <c r="Q442" s="41"/>
      <c r="R442" s="41"/>
      <c r="S442" s="88"/>
      <c r="T442" s="88"/>
      <c r="U442" s="74"/>
    </row>
    <row r="443" spans="2:21" x14ac:dyDescent="0.3">
      <c r="B443" s="49"/>
      <c r="C443" s="50"/>
      <c r="D443" s="41"/>
      <c r="E443" s="41"/>
      <c r="F443" s="41"/>
      <c r="G443" s="41"/>
      <c r="H443" s="41"/>
      <c r="I443" s="41"/>
      <c r="J443" s="41"/>
      <c r="K443" s="41"/>
      <c r="L443" s="41"/>
      <c r="M443" s="41"/>
      <c r="N443" s="41"/>
      <c r="O443" s="41"/>
      <c r="P443" s="41"/>
      <c r="Q443" s="41"/>
      <c r="R443" s="41"/>
      <c r="S443" s="88"/>
      <c r="T443" s="88"/>
      <c r="U443" s="74"/>
    </row>
    <row r="444" spans="2:21" x14ac:dyDescent="0.3">
      <c r="B444" s="49"/>
      <c r="C444" s="50"/>
      <c r="D444" s="41"/>
      <c r="E444" s="41"/>
      <c r="F444" s="41"/>
      <c r="G444" s="41"/>
      <c r="H444" s="41"/>
      <c r="I444" s="41"/>
      <c r="J444" s="41"/>
      <c r="K444" s="41"/>
      <c r="L444" s="41"/>
      <c r="M444" s="41"/>
      <c r="N444" s="41"/>
      <c r="O444" s="41"/>
      <c r="P444" s="41"/>
      <c r="Q444" s="41"/>
      <c r="R444" s="41"/>
      <c r="S444" s="88"/>
      <c r="T444" s="88"/>
      <c r="U444" s="74"/>
    </row>
    <row r="445" spans="2:21" x14ac:dyDescent="0.3">
      <c r="B445" s="49"/>
      <c r="C445" s="50"/>
      <c r="D445" s="41"/>
      <c r="E445" s="41"/>
      <c r="F445" s="41"/>
      <c r="G445" s="41"/>
      <c r="H445" s="41"/>
      <c r="I445" s="41"/>
      <c r="J445" s="41"/>
      <c r="K445" s="41"/>
      <c r="L445" s="41"/>
      <c r="M445" s="41"/>
      <c r="N445" s="41"/>
      <c r="O445" s="41"/>
      <c r="P445" s="41"/>
      <c r="Q445" s="41"/>
      <c r="R445" s="41"/>
      <c r="S445" s="88"/>
      <c r="T445" s="88"/>
      <c r="U445" s="74"/>
    </row>
    <row r="446" spans="2:21" x14ac:dyDescent="0.3">
      <c r="B446" s="49"/>
      <c r="C446" s="50"/>
      <c r="D446" s="41"/>
      <c r="E446" s="41"/>
      <c r="F446" s="41"/>
      <c r="G446" s="41"/>
      <c r="H446" s="41"/>
      <c r="I446" s="41"/>
      <c r="J446" s="41"/>
      <c r="K446" s="41"/>
      <c r="L446" s="41"/>
      <c r="M446" s="41"/>
      <c r="N446" s="41"/>
      <c r="O446" s="41"/>
      <c r="P446" s="41"/>
      <c r="Q446" s="41"/>
      <c r="R446" s="41"/>
      <c r="S446" s="88"/>
      <c r="T446" s="88"/>
      <c r="U446" s="74"/>
    </row>
    <row r="447" spans="2:21" x14ac:dyDescent="0.3">
      <c r="B447" s="49"/>
      <c r="C447" s="50"/>
      <c r="D447" s="41"/>
      <c r="E447" s="41"/>
      <c r="F447" s="41"/>
      <c r="G447" s="41"/>
      <c r="H447" s="41"/>
      <c r="I447" s="41"/>
      <c r="J447" s="41"/>
      <c r="K447" s="41"/>
      <c r="L447" s="41"/>
      <c r="M447" s="41"/>
      <c r="N447" s="41"/>
      <c r="O447" s="41"/>
      <c r="P447" s="41"/>
      <c r="Q447" s="41"/>
      <c r="R447" s="41"/>
      <c r="S447" s="88"/>
      <c r="T447" s="88"/>
      <c r="U447" s="74"/>
    </row>
    <row r="448" spans="2:21" x14ac:dyDescent="0.3">
      <c r="B448" s="49"/>
      <c r="C448" s="50"/>
      <c r="D448" s="41"/>
      <c r="E448" s="41"/>
      <c r="F448" s="41"/>
      <c r="G448" s="41"/>
      <c r="H448" s="41"/>
      <c r="I448" s="41"/>
      <c r="J448" s="41"/>
      <c r="K448" s="41"/>
      <c r="L448" s="41"/>
      <c r="M448" s="41"/>
      <c r="N448" s="41"/>
      <c r="O448" s="41"/>
      <c r="P448" s="41"/>
      <c r="Q448" s="41"/>
      <c r="R448" s="41"/>
      <c r="S448" s="88"/>
      <c r="T448" s="88"/>
      <c r="U448" s="74"/>
    </row>
    <row r="449" spans="2:21" x14ac:dyDescent="0.3">
      <c r="B449" s="49"/>
      <c r="C449" s="50"/>
      <c r="D449" s="41"/>
      <c r="E449" s="41"/>
      <c r="F449" s="41"/>
      <c r="G449" s="41"/>
      <c r="H449" s="41"/>
      <c r="I449" s="41"/>
      <c r="J449" s="41"/>
      <c r="K449" s="41"/>
      <c r="L449" s="41"/>
      <c r="M449" s="41"/>
      <c r="N449" s="41"/>
      <c r="O449" s="41"/>
      <c r="P449" s="41"/>
      <c r="Q449" s="41"/>
      <c r="R449" s="41"/>
      <c r="S449" s="88"/>
      <c r="T449" s="88"/>
      <c r="U449" s="74"/>
    </row>
    <row r="450" spans="2:21" x14ac:dyDescent="0.3">
      <c r="B450" s="49"/>
      <c r="C450" s="50"/>
      <c r="D450" s="41"/>
      <c r="E450" s="41"/>
      <c r="F450" s="41"/>
      <c r="G450" s="41"/>
      <c r="H450" s="41"/>
      <c r="I450" s="41"/>
      <c r="J450" s="41"/>
      <c r="K450" s="41"/>
      <c r="L450" s="41"/>
      <c r="M450" s="41"/>
      <c r="N450" s="41"/>
      <c r="O450" s="41"/>
      <c r="P450" s="41"/>
      <c r="Q450" s="41"/>
      <c r="R450" s="41"/>
      <c r="S450" s="88"/>
      <c r="T450" s="88"/>
      <c r="U450" s="74"/>
    </row>
    <row r="451" spans="2:21" x14ac:dyDescent="0.3">
      <c r="B451" s="49"/>
      <c r="C451" s="50"/>
      <c r="D451" s="41"/>
      <c r="E451" s="41"/>
      <c r="F451" s="41"/>
      <c r="G451" s="41"/>
      <c r="H451" s="41"/>
      <c r="I451" s="41"/>
      <c r="J451" s="41"/>
      <c r="K451" s="41"/>
      <c r="L451" s="41"/>
      <c r="M451" s="41"/>
      <c r="N451" s="41"/>
      <c r="O451" s="41"/>
      <c r="P451" s="41"/>
      <c r="Q451" s="41"/>
      <c r="R451" s="41"/>
      <c r="S451" s="88"/>
      <c r="T451" s="88"/>
      <c r="U451" s="74"/>
    </row>
    <row r="452" spans="2:21" x14ac:dyDescent="0.3">
      <c r="B452" s="49"/>
      <c r="C452" s="50"/>
      <c r="D452" s="41"/>
      <c r="E452" s="41"/>
      <c r="F452" s="41"/>
      <c r="G452" s="41"/>
      <c r="H452" s="41"/>
      <c r="I452" s="41"/>
      <c r="J452" s="41"/>
      <c r="K452" s="41"/>
      <c r="L452" s="41"/>
      <c r="M452" s="41"/>
      <c r="N452" s="41"/>
      <c r="O452" s="41"/>
      <c r="P452" s="41"/>
      <c r="Q452" s="41"/>
      <c r="R452" s="41"/>
      <c r="S452" s="88"/>
      <c r="T452" s="88"/>
      <c r="U452" s="74"/>
    </row>
    <row r="453" spans="2:21" x14ac:dyDescent="0.3">
      <c r="B453" s="49"/>
      <c r="C453" s="50"/>
      <c r="D453" s="41"/>
      <c r="E453" s="41"/>
      <c r="F453" s="41"/>
      <c r="G453" s="41"/>
      <c r="H453" s="41"/>
      <c r="I453" s="41"/>
      <c r="J453" s="41"/>
      <c r="K453" s="41"/>
      <c r="L453" s="41"/>
      <c r="M453" s="41"/>
      <c r="N453" s="41"/>
      <c r="O453" s="41"/>
      <c r="P453" s="41"/>
      <c r="Q453" s="41"/>
      <c r="R453" s="41"/>
      <c r="S453" s="88"/>
      <c r="T453" s="88"/>
      <c r="U453" s="74"/>
    </row>
    <row r="454" spans="2:21" x14ac:dyDescent="0.3">
      <c r="B454" s="49"/>
      <c r="C454" s="50"/>
      <c r="D454" s="41"/>
      <c r="E454" s="41"/>
      <c r="F454" s="41"/>
      <c r="G454" s="41"/>
      <c r="H454" s="41"/>
      <c r="I454" s="41"/>
      <c r="J454" s="41"/>
      <c r="K454" s="41"/>
      <c r="L454" s="41"/>
      <c r="M454" s="41"/>
      <c r="N454" s="41"/>
      <c r="O454" s="41"/>
      <c r="P454" s="41"/>
      <c r="Q454" s="41"/>
      <c r="R454" s="41"/>
      <c r="S454" s="88"/>
      <c r="T454" s="88"/>
      <c r="U454" s="74"/>
    </row>
    <row r="455" spans="2:21" x14ac:dyDescent="0.3">
      <c r="B455" s="49"/>
      <c r="C455" s="50"/>
      <c r="D455" s="41"/>
      <c r="E455" s="41"/>
      <c r="F455" s="41"/>
      <c r="G455" s="41"/>
      <c r="H455" s="41"/>
      <c r="I455" s="41"/>
      <c r="J455" s="41"/>
      <c r="K455" s="41"/>
      <c r="L455" s="41"/>
      <c r="M455" s="41"/>
      <c r="N455" s="41"/>
      <c r="O455" s="41"/>
      <c r="P455" s="41"/>
      <c r="Q455" s="41"/>
      <c r="R455" s="41"/>
      <c r="S455" s="88"/>
      <c r="T455" s="88"/>
      <c r="U455" s="74"/>
    </row>
    <row r="456" spans="2:21" x14ac:dyDescent="0.3">
      <c r="B456" s="49"/>
      <c r="C456" s="50"/>
      <c r="D456" s="41"/>
      <c r="E456" s="41"/>
      <c r="F456" s="41"/>
      <c r="G456" s="41"/>
      <c r="H456" s="41"/>
      <c r="I456" s="41"/>
      <c r="J456" s="41"/>
      <c r="K456" s="41"/>
      <c r="L456" s="41"/>
      <c r="M456" s="41"/>
      <c r="N456" s="41"/>
      <c r="O456" s="41"/>
      <c r="P456" s="41"/>
      <c r="Q456" s="41"/>
      <c r="R456" s="41"/>
      <c r="S456" s="88"/>
      <c r="T456" s="88"/>
      <c r="U456" s="74"/>
    </row>
    <row r="457" spans="2:21" x14ac:dyDescent="0.3">
      <c r="B457" s="49"/>
      <c r="C457" s="50"/>
      <c r="D457" s="41"/>
      <c r="E457" s="41"/>
      <c r="F457" s="41"/>
      <c r="G457" s="41"/>
      <c r="H457" s="41"/>
      <c r="I457" s="41"/>
      <c r="J457" s="41"/>
      <c r="K457" s="41"/>
      <c r="L457" s="41"/>
      <c r="M457" s="41"/>
      <c r="N457" s="41"/>
      <c r="O457" s="41"/>
      <c r="P457" s="41"/>
      <c r="Q457" s="41"/>
      <c r="R457" s="41"/>
      <c r="S457" s="88"/>
      <c r="T457" s="88"/>
      <c r="U457" s="74"/>
    </row>
    <row r="458" spans="2:21" x14ac:dyDescent="0.3">
      <c r="B458" s="49"/>
      <c r="C458" s="50"/>
      <c r="D458" s="41"/>
      <c r="E458" s="41"/>
      <c r="F458" s="41"/>
      <c r="G458" s="41"/>
      <c r="H458" s="41"/>
      <c r="I458" s="41"/>
      <c r="J458" s="41"/>
      <c r="K458" s="41"/>
      <c r="L458" s="41"/>
      <c r="M458" s="41"/>
      <c r="N458" s="41"/>
      <c r="O458" s="41"/>
      <c r="P458" s="41"/>
      <c r="Q458" s="41"/>
      <c r="R458" s="41"/>
      <c r="S458" s="88"/>
      <c r="T458" s="88"/>
      <c r="U458" s="74"/>
    </row>
    <row r="459" spans="2:21" x14ac:dyDescent="0.3">
      <c r="B459" s="49"/>
      <c r="C459" s="50"/>
      <c r="D459" s="41"/>
      <c r="E459" s="41"/>
      <c r="F459" s="41"/>
      <c r="G459" s="41"/>
      <c r="H459" s="41"/>
      <c r="I459" s="41"/>
      <c r="J459" s="41"/>
      <c r="K459" s="41"/>
      <c r="L459" s="41"/>
      <c r="M459" s="41"/>
      <c r="N459" s="41"/>
      <c r="O459" s="41"/>
      <c r="P459" s="41"/>
      <c r="Q459" s="41"/>
      <c r="R459" s="41"/>
      <c r="S459" s="88"/>
      <c r="T459" s="88"/>
      <c r="U459" s="74"/>
    </row>
    <row r="460" spans="2:21" x14ac:dyDescent="0.3">
      <c r="B460" s="49"/>
      <c r="C460" s="50"/>
      <c r="D460" s="41"/>
      <c r="E460" s="41"/>
      <c r="F460" s="41"/>
      <c r="G460" s="41"/>
      <c r="H460" s="41"/>
      <c r="I460" s="41"/>
      <c r="J460" s="41"/>
      <c r="K460" s="41"/>
      <c r="L460" s="41"/>
      <c r="M460" s="41"/>
      <c r="N460" s="41"/>
      <c r="O460" s="41"/>
      <c r="P460" s="41"/>
      <c r="Q460" s="41"/>
      <c r="R460" s="41"/>
      <c r="S460" s="88"/>
      <c r="T460" s="88"/>
      <c r="U460" s="74"/>
    </row>
    <row r="461" spans="2:21" x14ac:dyDescent="0.3">
      <c r="B461" s="49"/>
      <c r="C461" s="50"/>
      <c r="D461" s="41"/>
      <c r="E461" s="41"/>
      <c r="F461" s="41"/>
      <c r="G461" s="41"/>
      <c r="H461" s="41"/>
      <c r="I461" s="41"/>
      <c r="J461" s="41"/>
      <c r="K461" s="41"/>
      <c r="L461" s="41"/>
      <c r="M461" s="41"/>
      <c r="N461" s="41"/>
      <c r="O461" s="41"/>
      <c r="P461" s="41"/>
      <c r="Q461" s="41"/>
      <c r="R461" s="41"/>
      <c r="S461" s="88"/>
      <c r="T461" s="88"/>
      <c r="U461" s="74"/>
    </row>
    <row r="462" spans="2:21" x14ac:dyDescent="0.3">
      <c r="B462" s="49"/>
      <c r="C462" s="50"/>
      <c r="D462" s="41"/>
      <c r="E462" s="41"/>
      <c r="F462" s="41"/>
      <c r="G462" s="41"/>
      <c r="H462" s="41"/>
      <c r="I462" s="41"/>
      <c r="J462" s="41"/>
      <c r="K462" s="41"/>
      <c r="L462" s="41"/>
      <c r="M462" s="41"/>
      <c r="N462" s="41"/>
      <c r="O462" s="41"/>
      <c r="P462" s="41"/>
      <c r="Q462" s="41"/>
      <c r="R462" s="41"/>
      <c r="S462" s="88"/>
      <c r="T462" s="88"/>
      <c r="U462" s="74"/>
    </row>
    <row r="463" spans="2:21" x14ac:dyDescent="0.3">
      <c r="B463" s="49"/>
      <c r="C463" s="50"/>
      <c r="D463" s="41"/>
      <c r="E463" s="41"/>
      <c r="F463" s="41"/>
      <c r="G463" s="41"/>
      <c r="H463" s="41"/>
      <c r="I463" s="41"/>
      <c r="J463" s="41"/>
      <c r="K463" s="41"/>
      <c r="L463" s="41"/>
      <c r="M463" s="41"/>
      <c r="N463" s="41"/>
      <c r="O463" s="41"/>
      <c r="P463" s="41"/>
      <c r="Q463" s="41"/>
      <c r="R463" s="41"/>
      <c r="S463" s="88"/>
      <c r="T463" s="88"/>
      <c r="U463" s="74"/>
    </row>
    <row r="464" spans="2:21" x14ac:dyDescent="0.3">
      <c r="B464" s="49"/>
      <c r="C464" s="50"/>
      <c r="D464" s="41"/>
      <c r="E464" s="41"/>
      <c r="F464" s="41"/>
      <c r="G464" s="41"/>
      <c r="H464" s="41"/>
      <c r="I464" s="41"/>
      <c r="J464" s="41"/>
      <c r="K464" s="41"/>
      <c r="L464" s="41"/>
      <c r="M464" s="41"/>
      <c r="N464" s="41"/>
      <c r="O464" s="41"/>
      <c r="P464" s="41"/>
      <c r="Q464" s="41"/>
      <c r="R464" s="41"/>
      <c r="S464" s="88"/>
      <c r="T464" s="88"/>
      <c r="U464" s="74"/>
    </row>
    <row r="465" spans="2:21" x14ac:dyDescent="0.3">
      <c r="B465" s="49"/>
      <c r="C465" s="50"/>
      <c r="D465" s="41"/>
      <c r="E465" s="41"/>
      <c r="F465" s="41"/>
      <c r="G465" s="41"/>
      <c r="H465" s="41"/>
      <c r="I465" s="41"/>
      <c r="J465" s="41"/>
      <c r="K465" s="41"/>
      <c r="L465" s="41"/>
      <c r="M465" s="41"/>
      <c r="N465" s="41"/>
      <c r="O465" s="41"/>
      <c r="P465" s="41"/>
      <c r="Q465" s="41"/>
      <c r="R465" s="41"/>
      <c r="S465" s="88"/>
      <c r="T465" s="88"/>
      <c r="U465" s="74"/>
    </row>
    <row r="466" spans="2:21" x14ac:dyDescent="0.3">
      <c r="B466" s="49"/>
      <c r="C466" s="50"/>
      <c r="D466" s="41"/>
      <c r="E466" s="41"/>
      <c r="F466" s="41"/>
      <c r="G466" s="41"/>
      <c r="H466" s="41"/>
      <c r="I466" s="41"/>
      <c r="J466" s="41"/>
      <c r="K466" s="41"/>
      <c r="L466" s="41"/>
      <c r="M466" s="41"/>
      <c r="N466" s="41"/>
      <c r="O466" s="41"/>
      <c r="P466" s="41"/>
      <c r="Q466" s="41"/>
      <c r="R466" s="41"/>
      <c r="S466" s="88"/>
      <c r="T466" s="88"/>
      <c r="U466" s="74"/>
    </row>
    <row r="467" spans="2:21" x14ac:dyDescent="0.3">
      <c r="B467" s="49"/>
      <c r="C467" s="50"/>
      <c r="D467" s="41"/>
      <c r="E467" s="41"/>
      <c r="F467" s="41"/>
      <c r="G467" s="41"/>
      <c r="H467" s="41"/>
      <c r="I467" s="41"/>
      <c r="J467" s="41"/>
      <c r="K467" s="41"/>
      <c r="L467" s="41"/>
      <c r="M467" s="41"/>
      <c r="N467" s="41"/>
      <c r="O467" s="41"/>
      <c r="P467" s="41"/>
      <c r="Q467" s="41"/>
      <c r="R467" s="41"/>
      <c r="S467" s="88"/>
      <c r="T467" s="88"/>
      <c r="U467" s="74"/>
    </row>
    <row r="468" spans="2:21" x14ac:dyDescent="0.3">
      <c r="B468" s="49"/>
      <c r="C468" s="50"/>
      <c r="D468" s="41"/>
      <c r="E468" s="41"/>
      <c r="F468" s="41"/>
      <c r="G468" s="41"/>
      <c r="H468" s="41"/>
      <c r="I468" s="41"/>
      <c r="J468" s="41"/>
      <c r="K468" s="41"/>
      <c r="L468" s="41"/>
      <c r="M468" s="41"/>
      <c r="N468" s="41"/>
      <c r="O468" s="41"/>
      <c r="P468" s="41"/>
      <c r="Q468" s="41"/>
      <c r="R468" s="41"/>
      <c r="S468" s="88"/>
      <c r="T468" s="88"/>
      <c r="U468" s="74"/>
    </row>
    <row r="469" spans="2:21" x14ac:dyDescent="0.3">
      <c r="B469" s="49"/>
      <c r="C469" s="50"/>
      <c r="D469" s="41"/>
      <c r="E469" s="41"/>
      <c r="F469" s="41"/>
      <c r="G469" s="41"/>
      <c r="H469" s="41"/>
      <c r="I469" s="41"/>
      <c r="J469" s="41"/>
      <c r="K469" s="41"/>
      <c r="L469" s="41"/>
      <c r="M469" s="41"/>
      <c r="N469" s="41"/>
      <c r="O469" s="41"/>
      <c r="P469" s="41"/>
      <c r="Q469" s="41"/>
      <c r="R469" s="41"/>
      <c r="S469" s="88"/>
      <c r="T469" s="88"/>
      <c r="U469" s="74"/>
    </row>
    <row r="470" spans="2:21" x14ac:dyDescent="0.3">
      <c r="B470" s="49"/>
      <c r="C470" s="50"/>
      <c r="D470" s="41"/>
      <c r="E470" s="41"/>
      <c r="F470" s="41"/>
      <c r="G470" s="41"/>
      <c r="H470" s="41"/>
      <c r="I470" s="41"/>
      <c r="J470" s="41"/>
      <c r="K470" s="41"/>
      <c r="L470" s="41"/>
      <c r="M470" s="41"/>
      <c r="N470" s="41"/>
      <c r="O470" s="41"/>
      <c r="P470" s="41"/>
      <c r="Q470" s="41"/>
      <c r="R470" s="41"/>
      <c r="S470" s="88"/>
      <c r="T470" s="88"/>
      <c r="U470" s="74"/>
    </row>
    <row r="471" spans="2:21" x14ac:dyDescent="0.3">
      <c r="B471" s="49"/>
      <c r="C471" s="50"/>
      <c r="D471" s="41"/>
      <c r="E471" s="41"/>
      <c r="F471" s="41"/>
      <c r="G471" s="41"/>
      <c r="H471" s="41"/>
      <c r="I471" s="41"/>
      <c r="J471" s="41"/>
      <c r="K471" s="41"/>
      <c r="L471" s="41"/>
      <c r="M471" s="41"/>
      <c r="N471" s="41"/>
      <c r="O471" s="41"/>
      <c r="P471" s="41"/>
      <c r="Q471" s="41"/>
      <c r="R471" s="41"/>
      <c r="S471" s="88"/>
      <c r="T471" s="88"/>
      <c r="U471" s="74"/>
    </row>
    <row r="472" spans="2:21" x14ac:dyDescent="0.3">
      <c r="B472" s="49"/>
      <c r="C472" s="50"/>
      <c r="D472" s="41"/>
      <c r="E472" s="41"/>
      <c r="F472" s="41"/>
      <c r="G472" s="41"/>
      <c r="H472" s="41"/>
      <c r="I472" s="41"/>
      <c r="J472" s="41"/>
      <c r="K472" s="41"/>
      <c r="L472" s="41"/>
      <c r="M472" s="41"/>
      <c r="N472" s="41"/>
      <c r="O472" s="41"/>
      <c r="P472" s="41"/>
      <c r="Q472" s="41"/>
      <c r="R472" s="41"/>
      <c r="S472" s="88"/>
      <c r="T472" s="88"/>
      <c r="U472" s="74"/>
    </row>
    <row r="473" spans="2:21" x14ac:dyDescent="0.3">
      <c r="B473" s="49"/>
      <c r="C473" s="50"/>
      <c r="D473" s="41"/>
      <c r="E473" s="41"/>
      <c r="F473" s="41"/>
      <c r="G473" s="41"/>
      <c r="H473" s="41"/>
      <c r="I473" s="41"/>
      <c r="J473" s="41"/>
      <c r="K473" s="41"/>
      <c r="L473" s="41"/>
      <c r="M473" s="41"/>
      <c r="N473" s="41"/>
      <c r="O473" s="41"/>
      <c r="P473" s="41"/>
      <c r="Q473" s="41"/>
      <c r="R473" s="41"/>
      <c r="S473" s="88"/>
      <c r="T473" s="88"/>
      <c r="U473" s="74"/>
    </row>
    <row r="474" spans="2:21" x14ac:dyDescent="0.3">
      <c r="B474" s="49"/>
      <c r="C474" s="50"/>
      <c r="D474" s="41"/>
      <c r="E474" s="41"/>
      <c r="F474" s="41"/>
      <c r="G474" s="41"/>
      <c r="H474" s="41"/>
      <c r="I474" s="41"/>
      <c r="J474" s="41"/>
      <c r="K474" s="41"/>
      <c r="L474" s="41"/>
      <c r="M474" s="41"/>
      <c r="N474" s="41"/>
      <c r="O474" s="41"/>
      <c r="P474" s="41"/>
      <c r="Q474" s="41"/>
      <c r="R474" s="41"/>
      <c r="S474" s="88"/>
      <c r="T474" s="88"/>
      <c r="U474" s="74"/>
    </row>
    <row r="475" spans="2:21" x14ac:dyDescent="0.3">
      <c r="B475" s="49"/>
      <c r="C475" s="50"/>
      <c r="D475" s="41"/>
      <c r="E475" s="41"/>
      <c r="F475" s="41"/>
      <c r="G475" s="41"/>
      <c r="H475" s="41"/>
      <c r="I475" s="41"/>
      <c r="J475" s="41"/>
      <c r="K475" s="41"/>
      <c r="L475" s="41"/>
      <c r="M475" s="41"/>
      <c r="N475" s="41"/>
      <c r="O475" s="41"/>
      <c r="P475" s="41"/>
      <c r="Q475" s="41"/>
      <c r="R475" s="41"/>
      <c r="S475" s="88"/>
      <c r="T475" s="88"/>
      <c r="U475" s="74"/>
    </row>
    <row r="476" spans="2:21" x14ac:dyDescent="0.3">
      <c r="B476" s="49"/>
      <c r="C476" s="50"/>
      <c r="D476" s="41"/>
      <c r="E476" s="41"/>
      <c r="F476" s="41"/>
      <c r="G476" s="41"/>
      <c r="H476" s="41"/>
      <c r="I476" s="41"/>
      <c r="J476" s="41"/>
      <c r="K476" s="41"/>
      <c r="L476" s="41"/>
      <c r="M476" s="41"/>
      <c r="N476" s="41"/>
      <c r="O476" s="41"/>
      <c r="P476" s="41"/>
      <c r="Q476" s="41"/>
      <c r="R476" s="41"/>
      <c r="S476" s="88"/>
      <c r="T476" s="88"/>
      <c r="U476" s="74"/>
    </row>
    <row r="477" spans="2:21" x14ac:dyDescent="0.3">
      <c r="B477" s="49"/>
      <c r="C477" s="50"/>
      <c r="D477" s="41"/>
      <c r="E477" s="41"/>
      <c r="F477" s="41"/>
      <c r="G477" s="41"/>
      <c r="H477" s="41"/>
      <c r="I477" s="41"/>
      <c r="J477" s="41"/>
      <c r="K477" s="41"/>
      <c r="L477" s="41"/>
      <c r="M477" s="41"/>
      <c r="N477" s="41"/>
      <c r="O477" s="41"/>
      <c r="P477" s="41"/>
      <c r="Q477" s="41"/>
      <c r="R477" s="41"/>
      <c r="S477" s="88"/>
      <c r="T477" s="88"/>
      <c r="U477" s="74"/>
    </row>
    <row r="478" spans="2:21" x14ac:dyDescent="0.3">
      <c r="B478" s="49"/>
      <c r="C478" s="50"/>
      <c r="D478" s="41"/>
      <c r="E478" s="41"/>
      <c r="F478" s="41"/>
      <c r="G478" s="41"/>
      <c r="H478" s="41"/>
      <c r="I478" s="41"/>
      <c r="J478" s="41"/>
      <c r="K478" s="41"/>
      <c r="L478" s="41"/>
      <c r="M478" s="41"/>
      <c r="N478" s="41"/>
      <c r="O478" s="41"/>
      <c r="P478" s="41"/>
      <c r="Q478" s="41"/>
      <c r="R478" s="41"/>
      <c r="S478" s="88"/>
      <c r="T478" s="88"/>
      <c r="U478" s="74"/>
    </row>
    <row r="479" spans="2:21" x14ac:dyDescent="0.3">
      <c r="B479" s="49"/>
      <c r="C479" s="50"/>
      <c r="D479" s="41"/>
      <c r="E479" s="41"/>
      <c r="F479" s="41"/>
      <c r="G479" s="41"/>
      <c r="H479" s="41"/>
      <c r="I479" s="41"/>
      <c r="J479" s="41"/>
      <c r="K479" s="41"/>
      <c r="L479" s="41"/>
      <c r="M479" s="41"/>
      <c r="N479" s="41"/>
      <c r="O479" s="41"/>
      <c r="P479" s="41"/>
      <c r="Q479" s="41"/>
      <c r="R479" s="41"/>
      <c r="S479" s="88"/>
      <c r="T479" s="88"/>
      <c r="U479" s="74"/>
    </row>
    <row r="480" spans="2:21" x14ac:dyDescent="0.3">
      <c r="B480" s="49"/>
      <c r="C480" s="50"/>
      <c r="D480" s="41"/>
      <c r="E480" s="41"/>
      <c r="F480" s="41"/>
      <c r="G480" s="41"/>
      <c r="H480" s="41"/>
      <c r="I480" s="41"/>
      <c r="J480" s="41"/>
      <c r="K480" s="41"/>
      <c r="L480" s="41"/>
      <c r="M480" s="41"/>
      <c r="N480" s="41"/>
      <c r="O480" s="41"/>
      <c r="P480" s="41"/>
      <c r="Q480" s="41"/>
      <c r="R480" s="41"/>
      <c r="S480" s="88"/>
      <c r="T480" s="88"/>
      <c r="U480" s="74"/>
    </row>
    <row r="481" spans="2:21" x14ac:dyDescent="0.3">
      <c r="B481" s="49"/>
      <c r="C481" s="50"/>
      <c r="D481" s="41"/>
      <c r="E481" s="41"/>
      <c r="F481" s="41"/>
      <c r="G481" s="41"/>
      <c r="H481" s="41"/>
      <c r="I481" s="41"/>
      <c r="J481" s="41"/>
      <c r="K481" s="41"/>
      <c r="L481" s="41"/>
      <c r="M481" s="41"/>
      <c r="N481" s="41"/>
      <c r="O481" s="41"/>
      <c r="P481" s="41"/>
      <c r="Q481" s="41"/>
      <c r="R481" s="41"/>
      <c r="S481" s="88"/>
      <c r="T481" s="88"/>
      <c r="U481" s="74"/>
    </row>
    <row r="482" spans="2:21" x14ac:dyDescent="0.3">
      <c r="B482" s="49"/>
      <c r="C482" s="50"/>
      <c r="D482" s="41"/>
      <c r="E482" s="41"/>
      <c r="F482" s="41"/>
      <c r="G482" s="41"/>
      <c r="H482" s="41"/>
      <c r="I482" s="41"/>
      <c r="J482" s="41"/>
      <c r="K482" s="41"/>
      <c r="L482" s="41"/>
      <c r="M482" s="41"/>
      <c r="N482" s="41"/>
      <c r="O482" s="41"/>
      <c r="P482" s="41"/>
      <c r="Q482" s="41"/>
      <c r="R482" s="41"/>
      <c r="S482" s="88"/>
      <c r="T482" s="88"/>
      <c r="U482" s="74"/>
    </row>
    <row r="483" spans="2:21" x14ac:dyDescent="0.3">
      <c r="B483" s="49"/>
      <c r="C483" s="50"/>
      <c r="D483" s="41"/>
      <c r="E483" s="41"/>
      <c r="F483" s="41"/>
      <c r="G483" s="41"/>
      <c r="H483" s="41"/>
      <c r="I483" s="41"/>
      <c r="J483" s="41"/>
      <c r="K483" s="41"/>
      <c r="L483" s="41"/>
      <c r="M483" s="41"/>
      <c r="N483" s="41"/>
      <c r="O483" s="41"/>
      <c r="P483" s="41"/>
      <c r="Q483" s="41"/>
      <c r="R483" s="41"/>
      <c r="S483" s="88"/>
      <c r="T483" s="88"/>
      <c r="U483" s="74"/>
    </row>
    <row r="484" spans="2:21" x14ac:dyDescent="0.3">
      <c r="B484" s="49"/>
      <c r="C484" s="50"/>
      <c r="D484" s="41"/>
      <c r="E484" s="41"/>
      <c r="F484" s="41"/>
      <c r="G484" s="41"/>
      <c r="H484" s="41"/>
      <c r="I484" s="41"/>
      <c r="J484" s="41"/>
      <c r="K484" s="41"/>
      <c r="L484" s="41"/>
      <c r="M484" s="41"/>
      <c r="N484" s="41"/>
      <c r="O484" s="41"/>
      <c r="P484" s="41"/>
      <c r="Q484" s="41"/>
      <c r="R484" s="41"/>
      <c r="S484" s="88"/>
      <c r="T484" s="88"/>
      <c r="U484" s="74"/>
    </row>
    <row r="485" spans="2:21" x14ac:dyDescent="0.3">
      <c r="B485" s="49"/>
      <c r="C485" s="50"/>
      <c r="D485" s="41"/>
      <c r="E485" s="41"/>
      <c r="F485" s="41"/>
      <c r="G485" s="41"/>
      <c r="H485" s="41"/>
      <c r="I485" s="41"/>
      <c r="J485" s="41"/>
      <c r="K485" s="41"/>
      <c r="L485" s="41"/>
      <c r="M485" s="41"/>
      <c r="N485" s="41"/>
      <c r="O485" s="41"/>
      <c r="P485" s="41"/>
      <c r="Q485" s="41"/>
      <c r="R485" s="41"/>
      <c r="S485" s="88"/>
      <c r="T485" s="88"/>
      <c r="U485" s="74"/>
    </row>
    <row r="486" spans="2:21" x14ac:dyDescent="0.3">
      <c r="B486" s="49"/>
      <c r="C486" s="50"/>
      <c r="D486" s="41"/>
      <c r="E486" s="41"/>
      <c r="F486" s="41"/>
      <c r="G486" s="41"/>
      <c r="H486" s="41"/>
      <c r="I486" s="41"/>
      <c r="J486" s="41"/>
      <c r="K486" s="41"/>
      <c r="L486" s="41"/>
      <c r="M486" s="41"/>
      <c r="N486" s="41"/>
      <c r="O486" s="41"/>
      <c r="P486" s="41"/>
      <c r="Q486" s="41"/>
      <c r="R486" s="41"/>
      <c r="S486" s="88"/>
      <c r="T486" s="88"/>
      <c r="U486" s="74"/>
    </row>
    <row r="487" spans="2:21" x14ac:dyDescent="0.3">
      <c r="B487" s="49"/>
      <c r="C487" s="50"/>
      <c r="D487" s="41"/>
      <c r="E487" s="41"/>
      <c r="F487" s="41"/>
      <c r="G487" s="41"/>
      <c r="H487" s="41"/>
      <c r="I487" s="41"/>
      <c r="J487" s="41"/>
      <c r="K487" s="41"/>
      <c r="L487" s="41"/>
      <c r="M487" s="41"/>
      <c r="N487" s="41"/>
      <c r="O487" s="41"/>
      <c r="P487" s="41"/>
      <c r="Q487" s="41"/>
      <c r="R487" s="41"/>
      <c r="S487" s="88"/>
      <c r="T487" s="88"/>
      <c r="U487" s="74"/>
    </row>
    <row r="488" spans="2:21" x14ac:dyDescent="0.3">
      <c r="B488" s="49"/>
      <c r="C488" s="50"/>
      <c r="D488" s="41"/>
      <c r="E488" s="41"/>
      <c r="F488" s="41"/>
      <c r="G488" s="41"/>
      <c r="H488" s="41"/>
      <c r="I488" s="41"/>
      <c r="J488" s="41"/>
      <c r="K488" s="41"/>
      <c r="L488" s="41"/>
      <c r="M488" s="41"/>
      <c r="N488" s="41"/>
      <c r="O488" s="41"/>
      <c r="P488" s="41"/>
      <c r="Q488" s="41"/>
      <c r="R488" s="41"/>
      <c r="S488" s="88"/>
      <c r="T488" s="88"/>
      <c r="U488" s="74"/>
    </row>
    <row r="489" spans="2:21" x14ac:dyDescent="0.3">
      <c r="B489" s="49"/>
      <c r="C489" s="50"/>
      <c r="D489" s="41"/>
      <c r="E489" s="41"/>
      <c r="F489" s="41"/>
      <c r="G489" s="41"/>
      <c r="H489" s="41"/>
      <c r="I489" s="41"/>
      <c r="J489" s="41"/>
      <c r="K489" s="41"/>
      <c r="L489" s="41"/>
      <c r="M489" s="41"/>
      <c r="N489" s="41"/>
      <c r="O489" s="41"/>
      <c r="P489" s="41"/>
      <c r="Q489" s="41"/>
      <c r="R489" s="41"/>
      <c r="S489" s="88"/>
      <c r="T489" s="88"/>
      <c r="U489" s="74"/>
    </row>
    <row r="490" spans="2:21" x14ac:dyDescent="0.3">
      <c r="B490" s="49"/>
      <c r="C490" s="50"/>
      <c r="D490" s="41"/>
      <c r="E490" s="41"/>
      <c r="F490" s="41"/>
      <c r="G490" s="41"/>
      <c r="H490" s="41"/>
      <c r="I490" s="41"/>
      <c r="J490" s="41"/>
      <c r="K490" s="41"/>
      <c r="L490" s="41"/>
      <c r="M490" s="41"/>
      <c r="N490" s="41"/>
      <c r="O490" s="41"/>
      <c r="P490" s="41"/>
      <c r="Q490" s="41"/>
      <c r="R490" s="41"/>
      <c r="S490" s="88"/>
      <c r="T490" s="88"/>
      <c r="U490" s="74"/>
    </row>
    <row r="491" spans="2:21" x14ac:dyDescent="0.3">
      <c r="B491" s="49"/>
      <c r="C491" s="50"/>
      <c r="D491" s="41"/>
      <c r="E491" s="41"/>
      <c r="F491" s="41"/>
      <c r="G491" s="41"/>
      <c r="H491" s="41"/>
      <c r="I491" s="41"/>
      <c r="J491" s="41"/>
      <c r="K491" s="41"/>
      <c r="L491" s="41"/>
      <c r="M491" s="41"/>
      <c r="N491" s="41"/>
      <c r="O491" s="41"/>
      <c r="P491" s="41"/>
      <c r="Q491" s="41"/>
      <c r="R491" s="41"/>
      <c r="S491" s="88"/>
      <c r="T491" s="88"/>
      <c r="U491" s="74"/>
    </row>
    <row r="492" spans="2:21" x14ac:dyDescent="0.3">
      <c r="B492" s="49"/>
      <c r="C492" s="50"/>
      <c r="D492" s="41"/>
      <c r="E492" s="41"/>
      <c r="F492" s="41"/>
      <c r="G492" s="41"/>
      <c r="H492" s="41"/>
      <c r="I492" s="41"/>
      <c r="J492" s="41"/>
      <c r="K492" s="41"/>
      <c r="L492" s="41"/>
      <c r="M492" s="41"/>
      <c r="N492" s="41"/>
      <c r="O492" s="41"/>
      <c r="P492" s="41"/>
      <c r="Q492" s="41"/>
      <c r="R492" s="41"/>
      <c r="S492" s="88"/>
      <c r="T492" s="88"/>
      <c r="U492" s="74"/>
    </row>
    <row r="493" spans="2:21" x14ac:dyDescent="0.3">
      <c r="B493" s="49"/>
      <c r="C493" s="50"/>
      <c r="D493" s="41"/>
      <c r="E493" s="41"/>
      <c r="F493" s="41"/>
      <c r="G493" s="41"/>
      <c r="H493" s="41"/>
      <c r="I493" s="41"/>
      <c r="J493" s="41"/>
      <c r="K493" s="41"/>
      <c r="L493" s="41"/>
      <c r="M493" s="41"/>
      <c r="N493" s="41"/>
      <c r="O493" s="41"/>
      <c r="P493" s="41"/>
      <c r="Q493" s="41"/>
      <c r="R493" s="41"/>
      <c r="S493" s="88"/>
      <c r="T493" s="88"/>
      <c r="U493" s="74"/>
    </row>
    <row r="494" spans="2:21" x14ac:dyDescent="0.3">
      <c r="B494" s="49"/>
      <c r="C494" s="50"/>
      <c r="D494" s="41"/>
      <c r="E494" s="41"/>
      <c r="F494" s="41"/>
      <c r="G494" s="41"/>
      <c r="H494" s="41"/>
      <c r="I494" s="41"/>
      <c r="J494" s="41"/>
      <c r="K494" s="41"/>
      <c r="L494" s="41"/>
      <c r="M494" s="41"/>
      <c r="N494" s="41"/>
      <c r="O494" s="41"/>
      <c r="P494" s="41"/>
      <c r="Q494" s="41"/>
      <c r="R494" s="41"/>
      <c r="S494" s="88"/>
      <c r="T494" s="88"/>
      <c r="U494" s="74"/>
    </row>
    <row r="495" spans="2:21" x14ac:dyDescent="0.3">
      <c r="B495" s="49"/>
      <c r="C495" s="50"/>
      <c r="D495" s="41"/>
      <c r="E495" s="41"/>
      <c r="F495" s="41"/>
      <c r="G495" s="41"/>
      <c r="H495" s="41"/>
      <c r="I495" s="41"/>
      <c r="J495" s="41"/>
      <c r="K495" s="41"/>
      <c r="L495" s="41"/>
      <c r="M495" s="41"/>
      <c r="N495" s="41"/>
      <c r="O495" s="41"/>
      <c r="P495" s="41"/>
      <c r="Q495" s="41"/>
      <c r="R495" s="41"/>
      <c r="S495" s="88"/>
      <c r="T495" s="88"/>
      <c r="U495" s="74"/>
    </row>
    <row r="496" spans="2:21" x14ac:dyDescent="0.3">
      <c r="B496" s="49"/>
      <c r="C496" s="50"/>
      <c r="D496" s="41"/>
      <c r="E496" s="41"/>
      <c r="F496" s="41"/>
      <c r="G496" s="41"/>
      <c r="H496" s="41"/>
      <c r="I496" s="41"/>
      <c r="J496" s="41"/>
      <c r="K496" s="41"/>
      <c r="L496" s="41"/>
      <c r="M496" s="41"/>
      <c r="N496" s="41"/>
      <c r="O496" s="41"/>
      <c r="P496" s="41"/>
      <c r="Q496" s="41"/>
      <c r="R496" s="41"/>
      <c r="S496" s="88"/>
      <c r="T496" s="88"/>
      <c r="U496" s="74"/>
    </row>
    <row r="497" spans="2:21" x14ac:dyDescent="0.3">
      <c r="B497" s="49"/>
      <c r="C497" s="50"/>
      <c r="D497" s="41"/>
      <c r="E497" s="41"/>
      <c r="F497" s="41"/>
      <c r="G497" s="41"/>
      <c r="H497" s="41"/>
      <c r="I497" s="41"/>
      <c r="J497" s="41"/>
      <c r="K497" s="41"/>
      <c r="L497" s="41"/>
      <c r="M497" s="41"/>
      <c r="N497" s="41"/>
      <c r="O497" s="41"/>
      <c r="P497" s="41"/>
      <c r="Q497" s="41"/>
      <c r="R497" s="41"/>
      <c r="S497" s="88"/>
      <c r="T497" s="88"/>
      <c r="U497" s="74"/>
    </row>
    <row r="498" spans="2:21" x14ac:dyDescent="0.3">
      <c r="B498" s="49"/>
      <c r="C498" s="50"/>
      <c r="D498" s="41"/>
      <c r="E498" s="41"/>
      <c r="F498" s="41"/>
      <c r="G498" s="41"/>
      <c r="H498" s="41"/>
      <c r="I498" s="41"/>
      <c r="J498" s="41"/>
      <c r="K498" s="41"/>
      <c r="L498" s="41"/>
      <c r="M498" s="41"/>
      <c r="N498" s="41"/>
      <c r="O498" s="41"/>
      <c r="P498" s="41"/>
      <c r="Q498" s="41"/>
      <c r="R498" s="41"/>
      <c r="S498" s="88"/>
      <c r="T498" s="88"/>
      <c r="U498" s="74"/>
    </row>
    <row r="499" spans="2:21" x14ac:dyDescent="0.3">
      <c r="B499" s="49"/>
      <c r="C499" s="50"/>
      <c r="D499" s="41"/>
      <c r="E499" s="41"/>
      <c r="F499" s="41"/>
      <c r="G499" s="41"/>
      <c r="H499" s="41"/>
      <c r="I499" s="41"/>
      <c r="J499" s="41"/>
      <c r="K499" s="41"/>
      <c r="L499" s="41"/>
      <c r="M499" s="41"/>
      <c r="N499" s="41"/>
      <c r="O499" s="41"/>
      <c r="P499" s="41"/>
      <c r="Q499" s="41"/>
      <c r="R499" s="41"/>
      <c r="S499" s="88"/>
      <c r="T499" s="88"/>
      <c r="U499" s="74"/>
    </row>
    <row r="500" spans="2:21" x14ac:dyDescent="0.3">
      <c r="B500" s="49"/>
      <c r="C500" s="50"/>
      <c r="D500" s="41"/>
      <c r="E500" s="41"/>
      <c r="F500" s="41"/>
      <c r="G500" s="41"/>
      <c r="H500" s="41"/>
      <c r="I500" s="41"/>
      <c r="J500" s="41"/>
      <c r="K500" s="41"/>
      <c r="L500" s="41"/>
      <c r="M500" s="41"/>
      <c r="N500" s="41"/>
      <c r="O500" s="41"/>
      <c r="P500" s="41"/>
      <c r="Q500" s="41"/>
      <c r="R500" s="41"/>
      <c r="S500" s="88"/>
      <c r="T500" s="88"/>
      <c r="U500" s="74"/>
    </row>
    <row r="501" spans="2:21" x14ac:dyDescent="0.3">
      <c r="D501" s="40"/>
      <c r="E501" s="40"/>
      <c r="F501" s="40"/>
      <c r="G501" s="40"/>
      <c r="H501" s="40"/>
      <c r="I501" s="40"/>
      <c r="J501" s="40"/>
      <c r="K501" s="40"/>
      <c r="L501" s="40"/>
      <c r="M501" s="40"/>
      <c r="N501" s="40"/>
      <c r="O501" s="40"/>
      <c r="P501" s="40"/>
      <c r="Q501" s="40"/>
      <c r="R501" s="40"/>
      <c r="S501" s="74"/>
      <c r="T501" s="74"/>
      <c r="U501" s="74"/>
    </row>
    <row r="502" spans="2:21" x14ac:dyDescent="0.3">
      <c r="D502" s="40"/>
      <c r="E502" s="40"/>
      <c r="F502" s="40"/>
      <c r="G502" s="40"/>
      <c r="H502" s="40"/>
      <c r="I502" s="40"/>
      <c r="J502" s="40"/>
      <c r="K502" s="40"/>
      <c r="L502" s="40"/>
      <c r="M502" s="40"/>
      <c r="N502" s="40"/>
      <c r="O502" s="40"/>
      <c r="P502" s="40"/>
      <c r="Q502" s="40"/>
      <c r="R502" s="40"/>
      <c r="S502" s="74"/>
      <c r="T502" s="74"/>
      <c r="U502" s="74"/>
    </row>
    <row r="503" spans="2:21" x14ac:dyDescent="0.3">
      <c r="D503" s="40"/>
      <c r="E503" s="40"/>
      <c r="F503" s="40"/>
      <c r="G503" s="40"/>
      <c r="H503" s="40"/>
      <c r="I503" s="40"/>
      <c r="J503" s="40"/>
      <c r="K503" s="40"/>
      <c r="L503" s="40"/>
      <c r="M503" s="40"/>
      <c r="N503" s="40"/>
      <c r="O503" s="40"/>
      <c r="P503" s="40"/>
      <c r="Q503" s="40"/>
      <c r="R503" s="40"/>
      <c r="S503" s="74"/>
      <c r="T503" s="74"/>
      <c r="U503" s="74"/>
    </row>
    <row r="504" spans="2:21" x14ac:dyDescent="0.3">
      <c r="D504" s="40"/>
      <c r="E504" s="40"/>
      <c r="F504" s="40"/>
      <c r="G504" s="40"/>
      <c r="H504" s="40"/>
      <c r="I504" s="40"/>
      <c r="J504" s="40"/>
      <c r="K504" s="40"/>
      <c r="L504" s="40"/>
      <c r="M504" s="40"/>
      <c r="N504" s="40"/>
      <c r="O504" s="40"/>
      <c r="P504" s="40"/>
      <c r="Q504" s="40"/>
      <c r="R504" s="40"/>
      <c r="S504" s="74"/>
      <c r="T504" s="74"/>
      <c r="U504" s="74"/>
    </row>
    <row r="505" spans="2:21" x14ac:dyDescent="0.3">
      <c r="D505" s="40"/>
      <c r="E505" s="40"/>
      <c r="F505" s="40"/>
      <c r="G505" s="40"/>
      <c r="H505" s="40"/>
      <c r="I505" s="40"/>
      <c r="J505" s="40"/>
      <c r="K505" s="40"/>
      <c r="L505" s="40"/>
      <c r="M505" s="40"/>
      <c r="N505" s="40"/>
      <c r="O505" s="40"/>
      <c r="P505" s="40"/>
      <c r="Q505" s="40"/>
      <c r="R505" s="40"/>
      <c r="S505" s="74"/>
      <c r="T505" s="74"/>
      <c r="U505" s="74"/>
    </row>
    <row r="506" spans="2:21" x14ac:dyDescent="0.3">
      <c r="D506" s="40"/>
      <c r="E506" s="40"/>
      <c r="F506" s="40"/>
      <c r="G506" s="40"/>
      <c r="H506" s="40"/>
      <c r="I506" s="40"/>
      <c r="J506" s="40"/>
      <c r="K506" s="40"/>
      <c r="L506" s="40"/>
      <c r="M506" s="40"/>
      <c r="N506" s="40"/>
      <c r="O506" s="40"/>
      <c r="P506" s="40"/>
      <c r="Q506" s="40"/>
      <c r="R506" s="40"/>
      <c r="S506" s="74"/>
      <c r="T506" s="74"/>
      <c r="U506" s="74"/>
    </row>
    <row r="507" spans="2:21" x14ac:dyDescent="0.3">
      <c r="D507" s="40"/>
      <c r="E507" s="40"/>
      <c r="F507" s="40"/>
      <c r="G507" s="40"/>
      <c r="H507" s="40"/>
      <c r="I507" s="40"/>
      <c r="J507" s="40"/>
      <c r="K507" s="40"/>
      <c r="L507" s="40"/>
      <c r="M507" s="40"/>
      <c r="N507" s="40"/>
      <c r="O507" s="40"/>
      <c r="P507" s="40"/>
      <c r="Q507" s="40"/>
      <c r="R507" s="40"/>
      <c r="S507" s="74"/>
      <c r="T507" s="74"/>
      <c r="U507" s="74"/>
    </row>
    <row r="508" spans="2:21" x14ac:dyDescent="0.3">
      <c r="D508" s="40"/>
      <c r="E508" s="40"/>
      <c r="F508" s="40"/>
      <c r="G508" s="40"/>
      <c r="H508" s="40"/>
      <c r="I508" s="40"/>
      <c r="J508" s="40"/>
      <c r="K508" s="40"/>
      <c r="L508" s="40"/>
      <c r="M508" s="40"/>
      <c r="N508" s="40"/>
      <c r="O508" s="40"/>
      <c r="P508" s="40"/>
      <c r="Q508" s="40"/>
      <c r="R508" s="40"/>
      <c r="S508" s="74"/>
      <c r="T508" s="74"/>
      <c r="U508" s="74"/>
    </row>
    <row r="509" spans="2:21" x14ac:dyDescent="0.3">
      <c r="D509" s="40"/>
      <c r="E509" s="40"/>
      <c r="F509" s="40"/>
      <c r="G509" s="40"/>
      <c r="H509" s="40"/>
      <c r="I509" s="40"/>
      <c r="J509" s="40"/>
      <c r="K509" s="40"/>
      <c r="L509" s="40"/>
      <c r="M509" s="40"/>
      <c r="N509" s="40"/>
      <c r="O509" s="40"/>
      <c r="P509" s="40"/>
      <c r="Q509" s="40"/>
      <c r="R509" s="40"/>
      <c r="S509" s="74"/>
      <c r="T509" s="74"/>
      <c r="U509" s="74"/>
    </row>
    <row r="510" spans="2:21" x14ac:dyDescent="0.3">
      <c r="D510" s="40"/>
      <c r="E510" s="40"/>
      <c r="F510" s="40"/>
      <c r="G510" s="40"/>
      <c r="H510" s="40"/>
      <c r="I510" s="40"/>
      <c r="J510" s="40"/>
      <c r="K510" s="40"/>
      <c r="L510" s="40"/>
      <c r="M510" s="40"/>
      <c r="N510" s="40"/>
      <c r="O510" s="40"/>
      <c r="P510" s="40"/>
      <c r="Q510" s="40"/>
      <c r="R510" s="40"/>
      <c r="S510" s="74"/>
      <c r="T510" s="74"/>
      <c r="U510" s="74"/>
    </row>
    <row r="511" spans="2:21" x14ac:dyDescent="0.3">
      <c r="D511" s="40"/>
      <c r="E511" s="40"/>
      <c r="F511" s="40"/>
      <c r="G511" s="40"/>
      <c r="H511" s="40"/>
      <c r="I511" s="40"/>
      <c r="J511" s="40"/>
      <c r="K511" s="40"/>
      <c r="L511" s="40"/>
      <c r="M511" s="40"/>
      <c r="N511" s="40"/>
      <c r="O511" s="40"/>
      <c r="P511" s="40"/>
      <c r="Q511" s="40"/>
      <c r="R511" s="40"/>
      <c r="S511" s="74"/>
      <c r="T511" s="74"/>
      <c r="U511" s="74"/>
    </row>
    <row r="512" spans="2:21" x14ac:dyDescent="0.3">
      <c r="D512" s="40"/>
      <c r="E512" s="40"/>
      <c r="F512" s="40"/>
      <c r="G512" s="40"/>
      <c r="H512" s="40"/>
      <c r="I512" s="40"/>
      <c r="J512" s="40"/>
      <c r="K512" s="40"/>
      <c r="L512" s="40"/>
      <c r="M512" s="40"/>
      <c r="N512" s="40"/>
      <c r="O512" s="40"/>
      <c r="P512" s="40"/>
      <c r="Q512" s="40"/>
      <c r="R512" s="40"/>
      <c r="S512" s="74"/>
      <c r="T512" s="74"/>
      <c r="U512" s="74"/>
    </row>
    <row r="513" spans="4:21" x14ac:dyDescent="0.3">
      <c r="D513" s="40"/>
      <c r="E513" s="40"/>
      <c r="F513" s="40"/>
      <c r="G513" s="40"/>
      <c r="H513" s="40"/>
      <c r="I513" s="40"/>
      <c r="J513" s="40"/>
      <c r="K513" s="40"/>
      <c r="L513" s="40"/>
      <c r="M513" s="40"/>
      <c r="N513" s="40"/>
      <c r="O513" s="40"/>
      <c r="P513" s="40"/>
      <c r="Q513" s="40"/>
      <c r="R513" s="40"/>
      <c r="S513" s="74"/>
      <c r="T513" s="74"/>
      <c r="U513" s="74"/>
    </row>
    <row r="514" spans="4:21" x14ac:dyDescent="0.3">
      <c r="D514" s="40"/>
      <c r="E514" s="40"/>
      <c r="F514" s="40"/>
      <c r="G514" s="40"/>
      <c r="H514" s="40"/>
      <c r="I514" s="40"/>
      <c r="J514" s="40"/>
      <c r="K514" s="40"/>
      <c r="L514" s="40"/>
      <c r="M514" s="40"/>
      <c r="N514" s="40"/>
      <c r="O514" s="40"/>
      <c r="P514" s="40"/>
      <c r="Q514" s="40"/>
      <c r="R514" s="40"/>
      <c r="S514" s="74"/>
      <c r="T514" s="74"/>
      <c r="U514" s="74"/>
    </row>
    <row r="515" spans="4:21" x14ac:dyDescent="0.3">
      <c r="D515" s="40"/>
      <c r="E515" s="40"/>
      <c r="F515" s="40"/>
      <c r="G515" s="40"/>
      <c r="H515" s="40"/>
      <c r="I515" s="40"/>
      <c r="J515" s="40"/>
      <c r="K515" s="40"/>
      <c r="L515" s="40"/>
      <c r="M515" s="40"/>
      <c r="N515" s="40"/>
      <c r="O515" s="40"/>
      <c r="P515" s="40"/>
      <c r="Q515" s="40"/>
      <c r="R515" s="40"/>
      <c r="S515" s="74"/>
      <c r="T515" s="74"/>
      <c r="U515" s="74"/>
    </row>
    <row r="516" spans="4:21" x14ac:dyDescent="0.3">
      <c r="D516" s="40"/>
      <c r="E516" s="40"/>
      <c r="F516" s="40"/>
      <c r="G516" s="40"/>
      <c r="H516" s="40"/>
      <c r="I516" s="40"/>
      <c r="J516" s="40"/>
      <c r="K516" s="40"/>
      <c r="L516" s="40"/>
      <c r="M516" s="40"/>
      <c r="N516" s="40"/>
      <c r="O516" s="40"/>
      <c r="P516" s="40"/>
      <c r="Q516" s="40"/>
      <c r="R516" s="40"/>
      <c r="S516" s="74"/>
      <c r="T516" s="74"/>
      <c r="U516" s="74"/>
    </row>
    <row r="517" spans="4:21" x14ac:dyDescent="0.3">
      <c r="D517" s="40"/>
      <c r="E517" s="40"/>
      <c r="F517" s="40"/>
      <c r="G517" s="40"/>
      <c r="H517" s="40"/>
      <c r="I517" s="40"/>
      <c r="J517" s="40"/>
      <c r="K517" s="40"/>
      <c r="L517" s="40"/>
      <c r="M517" s="40"/>
      <c r="N517" s="40"/>
      <c r="O517" s="40"/>
      <c r="P517" s="40"/>
      <c r="Q517" s="40"/>
      <c r="R517" s="40"/>
      <c r="S517" s="74"/>
      <c r="T517" s="74"/>
      <c r="U517" s="74"/>
    </row>
    <row r="518" spans="4:21" x14ac:dyDescent="0.3">
      <c r="D518" s="40"/>
      <c r="E518" s="40"/>
      <c r="F518" s="40"/>
      <c r="G518" s="40"/>
      <c r="H518" s="40"/>
      <c r="I518" s="40"/>
      <c r="J518" s="40"/>
      <c r="K518" s="40"/>
      <c r="L518" s="40"/>
      <c r="M518" s="40"/>
      <c r="N518" s="40"/>
      <c r="O518" s="40"/>
      <c r="P518" s="40"/>
      <c r="Q518" s="40"/>
      <c r="R518" s="40"/>
      <c r="S518" s="74"/>
      <c r="T518" s="74"/>
      <c r="U518" s="74"/>
    </row>
    <row r="519" spans="4:21" x14ac:dyDescent="0.3">
      <c r="D519" s="40"/>
      <c r="E519" s="40"/>
      <c r="F519" s="40"/>
      <c r="G519" s="40"/>
      <c r="H519" s="40"/>
      <c r="I519" s="40"/>
      <c r="J519" s="40"/>
      <c r="K519" s="40"/>
      <c r="L519" s="40"/>
      <c r="M519" s="40"/>
      <c r="N519" s="40"/>
      <c r="O519" s="40"/>
      <c r="P519" s="40"/>
      <c r="Q519" s="40"/>
      <c r="R519" s="40"/>
      <c r="S519" s="74"/>
      <c r="T519" s="74"/>
      <c r="U519" s="74"/>
    </row>
    <row r="520" spans="4:21" x14ac:dyDescent="0.3">
      <c r="D520" s="40"/>
      <c r="E520" s="40"/>
      <c r="F520" s="40"/>
      <c r="G520" s="40"/>
      <c r="H520" s="40"/>
      <c r="I520" s="40"/>
      <c r="J520" s="40"/>
      <c r="K520" s="40"/>
      <c r="L520" s="40"/>
      <c r="M520" s="40"/>
      <c r="N520" s="40"/>
      <c r="O520" s="40"/>
      <c r="P520" s="40"/>
      <c r="Q520" s="40"/>
      <c r="R520" s="40"/>
      <c r="S520" s="74"/>
      <c r="T520" s="74"/>
      <c r="U520" s="74"/>
    </row>
    <row r="521" spans="4:21" x14ac:dyDescent="0.3">
      <c r="D521" s="40"/>
      <c r="E521" s="40"/>
      <c r="F521" s="40"/>
      <c r="G521" s="40"/>
      <c r="H521" s="40"/>
      <c r="I521" s="40"/>
      <c r="J521" s="40"/>
      <c r="K521" s="40"/>
      <c r="L521" s="40"/>
      <c r="M521" s="40"/>
      <c r="N521" s="40"/>
      <c r="O521" s="40"/>
      <c r="P521" s="40"/>
      <c r="Q521" s="40"/>
      <c r="R521" s="40"/>
      <c r="S521" s="74"/>
      <c r="T521" s="74"/>
      <c r="U521" s="74"/>
    </row>
    <row r="522" spans="4:21" x14ac:dyDescent="0.3">
      <c r="D522" s="40"/>
      <c r="E522" s="40"/>
      <c r="F522" s="40"/>
      <c r="G522" s="40"/>
      <c r="H522" s="40"/>
      <c r="I522" s="40"/>
      <c r="J522" s="40"/>
      <c r="K522" s="40"/>
      <c r="L522" s="40"/>
      <c r="M522" s="40"/>
      <c r="N522" s="40"/>
      <c r="O522" s="40"/>
      <c r="P522" s="40"/>
      <c r="Q522" s="40"/>
      <c r="R522" s="40"/>
      <c r="S522" s="74"/>
      <c r="T522" s="74"/>
      <c r="U522" s="74"/>
    </row>
    <row r="523" spans="4:21" x14ac:dyDescent="0.3">
      <c r="D523" s="40"/>
      <c r="E523" s="40"/>
      <c r="F523" s="40"/>
      <c r="G523" s="40"/>
      <c r="H523" s="40"/>
      <c r="I523" s="40"/>
      <c r="J523" s="40"/>
      <c r="K523" s="40"/>
      <c r="L523" s="40"/>
      <c r="M523" s="40"/>
      <c r="N523" s="40"/>
      <c r="O523" s="40"/>
      <c r="P523" s="40"/>
      <c r="Q523" s="40"/>
      <c r="R523" s="40"/>
      <c r="S523" s="74"/>
      <c r="T523" s="74"/>
      <c r="U523" s="74"/>
    </row>
    <row r="524" spans="4:21" x14ac:dyDescent="0.3">
      <c r="D524" s="40"/>
      <c r="E524" s="40"/>
      <c r="F524" s="40"/>
      <c r="G524" s="40"/>
      <c r="H524" s="40"/>
      <c r="I524" s="40"/>
      <c r="J524" s="40"/>
      <c r="K524" s="40"/>
      <c r="L524" s="40"/>
      <c r="M524" s="40"/>
      <c r="N524" s="40"/>
      <c r="O524" s="40"/>
      <c r="P524" s="40"/>
      <c r="Q524" s="40"/>
      <c r="R524" s="40"/>
      <c r="S524" s="74"/>
      <c r="T524" s="74"/>
      <c r="U524" s="74"/>
    </row>
    <row r="525" spans="4:21" x14ac:dyDescent="0.3">
      <c r="D525" s="40"/>
      <c r="E525" s="40"/>
      <c r="F525" s="40"/>
      <c r="G525" s="40"/>
      <c r="H525" s="40"/>
      <c r="I525" s="40"/>
      <c r="J525" s="40"/>
      <c r="K525" s="40"/>
      <c r="L525" s="40"/>
      <c r="M525" s="40"/>
      <c r="N525" s="40"/>
      <c r="O525" s="40"/>
      <c r="P525" s="40"/>
      <c r="Q525" s="40"/>
      <c r="R525" s="40"/>
      <c r="S525" s="74"/>
      <c r="T525" s="74"/>
      <c r="U525" s="74"/>
    </row>
    <row r="526" spans="4:21" x14ac:dyDescent="0.3">
      <c r="D526" s="40"/>
      <c r="E526" s="40"/>
      <c r="F526" s="40"/>
      <c r="G526" s="40"/>
      <c r="H526" s="40"/>
      <c r="I526" s="40"/>
      <c r="J526" s="40"/>
      <c r="K526" s="40"/>
      <c r="L526" s="40"/>
      <c r="M526" s="40"/>
      <c r="N526" s="40"/>
      <c r="O526" s="40"/>
      <c r="P526" s="40"/>
      <c r="Q526" s="40"/>
      <c r="R526" s="40"/>
      <c r="S526" s="74"/>
      <c r="T526" s="74"/>
      <c r="U526" s="74"/>
    </row>
    <row r="527" spans="4:21" x14ac:dyDescent="0.3">
      <c r="D527" s="40"/>
      <c r="E527" s="40"/>
      <c r="F527" s="40"/>
      <c r="G527" s="40"/>
      <c r="H527" s="40"/>
      <c r="I527" s="40"/>
      <c r="J527" s="40"/>
      <c r="K527" s="40"/>
      <c r="L527" s="40"/>
      <c r="M527" s="40"/>
      <c r="N527" s="40"/>
      <c r="O527" s="40"/>
      <c r="P527" s="40"/>
      <c r="Q527" s="40"/>
      <c r="R527" s="40"/>
      <c r="S527" s="74"/>
      <c r="T527" s="74"/>
      <c r="U527" s="74"/>
    </row>
    <row r="528" spans="4:21" x14ac:dyDescent="0.3">
      <c r="D528" s="40"/>
      <c r="E528" s="40"/>
      <c r="F528" s="40"/>
      <c r="G528" s="40"/>
      <c r="H528" s="40"/>
      <c r="I528" s="40"/>
      <c r="J528" s="40"/>
      <c r="K528" s="40"/>
      <c r="L528" s="40"/>
      <c r="M528" s="40"/>
      <c r="N528" s="40"/>
      <c r="O528" s="40"/>
      <c r="P528" s="40"/>
      <c r="Q528" s="40"/>
      <c r="R528" s="40"/>
      <c r="S528" s="74"/>
      <c r="T528" s="74"/>
      <c r="U528" s="74"/>
    </row>
    <row r="529" spans="4:21" x14ac:dyDescent="0.3">
      <c r="D529" s="40"/>
      <c r="E529" s="40"/>
      <c r="F529" s="40"/>
      <c r="G529" s="40"/>
      <c r="H529" s="40"/>
      <c r="I529" s="40"/>
      <c r="J529" s="40"/>
      <c r="K529" s="40"/>
      <c r="L529" s="40"/>
      <c r="M529" s="40"/>
      <c r="N529" s="40"/>
      <c r="O529" s="40"/>
      <c r="P529" s="40"/>
      <c r="Q529" s="40"/>
      <c r="R529" s="40"/>
      <c r="S529" s="74"/>
      <c r="T529" s="74"/>
      <c r="U529" s="74"/>
    </row>
    <row r="530" spans="4:21" x14ac:dyDescent="0.3">
      <c r="D530" s="40"/>
      <c r="E530" s="40"/>
      <c r="F530" s="40"/>
      <c r="G530" s="40"/>
      <c r="H530" s="40"/>
      <c r="I530" s="40"/>
      <c r="J530" s="40"/>
      <c r="K530" s="40"/>
      <c r="L530" s="40"/>
      <c r="M530" s="40"/>
      <c r="N530" s="40"/>
      <c r="O530" s="40"/>
      <c r="P530" s="40"/>
      <c r="Q530" s="40"/>
      <c r="R530" s="40"/>
      <c r="S530" s="74"/>
      <c r="T530" s="74"/>
      <c r="U530" s="74"/>
    </row>
    <row r="531" spans="4:21" x14ac:dyDescent="0.3">
      <c r="D531" s="40"/>
      <c r="E531" s="40"/>
      <c r="F531" s="40"/>
      <c r="G531" s="40"/>
      <c r="H531" s="40"/>
      <c r="I531" s="40"/>
      <c r="J531" s="40"/>
      <c r="K531" s="40"/>
      <c r="L531" s="40"/>
      <c r="M531" s="40"/>
      <c r="N531" s="40"/>
      <c r="O531" s="40"/>
      <c r="P531" s="40"/>
      <c r="Q531" s="40"/>
      <c r="R531" s="40"/>
      <c r="S531" s="74"/>
      <c r="T531" s="74"/>
      <c r="U531" s="74"/>
    </row>
    <row r="532" spans="4:21" x14ac:dyDescent="0.3">
      <c r="D532" s="40"/>
      <c r="E532" s="40"/>
      <c r="F532" s="40"/>
      <c r="G532" s="40"/>
      <c r="H532" s="40"/>
      <c r="I532" s="40"/>
      <c r="J532" s="40"/>
      <c r="K532" s="40"/>
      <c r="L532" s="40"/>
      <c r="M532" s="40"/>
      <c r="N532" s="40"/>
      <c r="O532" s="40"/>
      <c r="P532" s="40"/>
      <c r="Q532" s="40"/>
      <c r="R532" s="40"/>
      <c r="S532" s="74"/>
      <c r="T532" s="74"/>
      <c r="U532" s="74"/>
    </row>
    <row r="533" spans="4:21" x14ac:dyDescent="0.3">
      <c r="D533" s="40"/>
      <c r="E533" s="40"/>
      <c r="F533" s="40"/>
      <c r="G533" s="40"/>
      <c r="H533" s="40"/>
      <c r="I533" s="40"/>
      <c r="J533" s="40"/>
      <c r="K533" s="40"/>
      <c r="L533" s="40"/>
      <c r="M533" s="40"/>
      <c r="N533" s="40"/>
      <c r="O533" s="40"/>
      <c r="P533" s="40"/>
      <c r="Q533" s="40"/>
      <c r="R533" s="40"/>
      <c r="S533" s="74"/>
      <c r="T533" s="74"/>
      <c r="U533" s="74"/>
    </row>
    <row r="534" spans="4:21" x14ac:dyDescent="0.3">
      <c r="D534" s="40"/>
      <c r="E534" s="40"/>
      <c r="F534" s="40"/>
      <c r="G534" s="40"/>
      <c r="H534" s="40"/>
      <c r="I534" s="40"/>
      <c r="J534" s="40"/>
      <c r="K534" s="40"/>
      <c r="L534" s="40"/>
      <c r="M534" s="40"/>
      <c r="N534" s="40"/>
      <c r="O534" s="40"/>
      <c r="P534" s="40"/>
      <c r="Q534" s="40"/>
      <c r="R534" s="40"/>
      <c r="S534" s="74"/>
      <c r="T534" s="74"/>
      <c r="U534" s="74"/>
    </row>
    <row r="535" spans="4:21" x14ac:dyDescent="0.3">
      <c r="D535" s="40"/>
      <c r="E535" s="40"/>
      <c r="F535" s="40"/>
      <c r="G535" s="40"/>
      <c r="H535" s="40"/>
      <c r="I535" s="40"/>
      <c r="J535" s="40"/>
      <c r="K535" s="40"/>
      <c r="L535" s="40"/>
      <c r="M535" s="40"/>
      <c r="N535" s="40"/>
      <c r="O535" s="40"/>
      <c r="P535" s="40"/>
      <c r="Q535" s="40"/>
      <c r="R535" s="40"/>
      <c r="S535" s="74"/>
      <c r="T535" s="74"/>
      <c r="U535" s="74"/>
    </row>
    <row r="536" spans="4:21" x14ac:dyDescent="0.3">
      <c r="D536" s="40"/>
      <c r="E536" s="40"/>
      <c r="F536" s="40"/>
      <c r="G536" s="40"/>
      <c r="H536" s="40"/>
      <c r="I536" s="40"/>
      <c r="J536" s="40"/>
      <c r="K536" s="40"/>
      <c r="L536" s="40"/>
      <c r="M536" s="40"/>
      <c r="N536" s="40"/>
      <c r="O536" s="40"/>
      <c r="P536" s="40"/>
      <c r="Q536" s="40"/>
      <c r="R536" s="40"/>
      <c r="S536" s="74"/>
      <c r="T536" s="74"/>
      <c r="U536" s="74"/>
    </row>
    <row r="537" spans="4:21" x14ac:dyDescent="0.3">
      <c r="D537" s="40"/>
      <c r="E537" s="40"/>
      <c r="F537" s="40"/>
      <c r="G537" s="40"/>
      <c r="H537" s="40"/>
      <c r="I537" s="40"/>
      <c r="J537" s="40"/>
      <c r="K537" s="40"/>
      <c r="L537" s="40"/>
      <c r="M537" s="40"/>
      <c r="N537" s="40"/>
      <c r="O537" s="40"/>
      <c r="P537" s="40"/>
      <c r="Q537" s="40"/>
      <c r="R537" s="40"/>
      <c r="S537" s="74"/>
      <c r="T537" s="74"/>
      <c r="U537" s="74"/>
    </row>
    <row r="538" spans="4:21" x14ac:dyDescent="0.3">
      <c r="D538" s="40"/>
      <c r="E538" s="40"/>
      <c r="F538" s="40"/>
      <c r="G538" s="40"/>
      <c r="H538" s="40"/>
      <c r="I538" s="40"/>
      <c r="J538" s="40"/>
      <c r="K538" s="40"/>
      <c r="L538" s="40"/>
      <c r="M538" s="40"/>
      <c r="N538" s="40"/>
      <c r="O538" s="40"/>
      <c r="P538" s="40"/>
      <c r="Q538" s="40"/>
      <c r="R538" s="40"/>
      <c r="S538" s="74"/>
      <c r="T538" s="74"/>
      <c r="U538" s="74"/>
    </row>
    <row r="539" spans="4:21" x14ac:dyDescent="0.3">
      <c r="D539" s="40"/>
      <c r="E539" s="40"/>
      <c r="F539" s="40"/>
      <c r="G539" s="40"/>
      <c r="H539" s="40"/>
      <c r="I539" s="40"/>
      <c r="J539" s="40"/>
      <c r="K539" s="40"/>
      <c r="L539" s="40"/>
      <c r="M539" s="40"/>
      <c r="N539" s="40"/>
      <c r="O539" s="40"/>
      <c r="P539" s="40"/>
      <c r="Q539" s="40"/>
      <c r="R539" s="40"/>
      <c r="S539" s="74"/>
      <c r="T539" s="74"/>
      <c r="U539" s="74"/>
    </row>
    <row r="540" spans="4:21" x14ac:dyDescent="0.3">
      <c r="D540" s="40"/>
      <c r="E540" s="40"/>
      <c r="F540" s="40"/>
      <c r="G540" s="40"/>
      <c r="H540" s="40"/>
      <c r="I540" s="40"/>
      <c r="J540" s="40"/>
      <c r="K540" s="40"/>
      <c r="L540" s="40"/>
      <c r="M540" s="40"/>
      <c r="N540" s="40"/>
      <c r="O540" s="40"/>
      <c r="P540" s="40"/>
      <c r="Q540" s="40"/>
      <c r="R540" s="40"/>
      <c r="S540" s="74"/>
      <c r="T540" s="74"/>
      <c r="U540" s="74"/>
    </row>
    <row r="541" spans="4:21" x14ac:dyDescent="0.3">
      <c r="D541" s="40"/>
      <c r="E541" s="40"/>
      <c r="F541" s="40"/>
      <c r="G541" s="40"/>
      <c r="H541" s="40"/>
      <c r="I541" s="40"/>
      <c r="J541" s="40"/>
      <c r="K541" s="40"/>
      <c r="L541" s="40"/>
      <c r="M541" s="40"/>
      <c r="N541" s="40"/>
      <c r="O541" s="40"/>
      <c r="P541" s="40"/>
      <c r="Q541" s="40"/>
      <c r="R541" s="40"/>
      <c r="S541" s="74"/>
      <c r="T541" s="74"/>
      <c r="U541" s="74"/>
    </row>
    <row r="542" spans="4:21" x14ac:dyDescent="0.3">
      <c r="D542" s="40"/>
      <c r="E542" s="40"/>
      <c r="F542" s="40"/>
      <c r="G542" s="40"/>
      <c r="H542" s="40"/>
      <c r="I542" s="40"/>
      <c r="J542" s="40"/>
      <c r="K542" s="40"/>
      <c r="L542" s="40"/>
      <c r="M542" s="40"/>
      <c r="N542" s="40"/>
      <c r="O542" s="40"/>
      <c r="P542" s="40"/>
      <c r="Q542" s="40"/>
      <c r="R542" s="40"/>
      <c r="S542" s="74"/>
      <c r="T542" s="74"/>
      <c r="U542" s="74"/>
    </row>
    <row r="543" spans="4:21" x14ac:dyDescent="0.3">
      <c r="D543" s="40"/>
      <c r="E543" s="40"/>
      <c r="F543" s="40"/>
      <c r="G543" s="40"/>
      <c r="H543" s="40"/>
      <c r="I543" s="40"/>
      <c r="J543" s="40"/>
      <c r="K543" s="40"/>
      <c r="L543" s="40"/>
      <c r="M543" s="40"/>
      <c r="N543" s="40"/>
      <c r="O543" s="40"/>
      <c r="P543" s="40"/>
      <c r="Q543" s="40"/>
      <c r="R543" s="40"/>
      <c r="S543" s="74"/>
      <c r="T543" s="74"/>
      <c r="U543" s="74"/>
    </row>
    <row r="544" spans="4:21" x14ac:dyDescent="0.3">
      <c r="D544" s="40"/>
      <c r="E544" s="40"/>
      <c r="F544" s="40"/>
      <c r="G544" s="40"/>
      <c r="H544" s="40"/>
      <c r="I544" s="40"/>
      <c r="J544" s="40"/>
      <c r="K544" s="40"/>
      <c r="L544" s="40"/>
      <c r="M544" s="40"/>
      <c r="N544" s="40"/>
      <c r="O544" s="40"/>
      <c r="P544" s="40"/>
      <c r="Q544" s="40"/>
      <c r="R544" s="40"/>
      <c r="S544" s="74"/>
      <c r="T544" s="74"/>
      <c r="U544" s="74"/>
    </row>
    <row r="545" spans="4:21" x14ac:dyDescent="0.3">
      <c r="D545" s="40"/>
      <c r="E545" s="40"/>
      <c r="F545" s="40"/>
      <c r="G545" s="40"/>
      <c r="H545" s="40"/>
      <c r="I545" s="40"/>
      <c r="J545" s="40"/>
      <c r="K545" s="40"/>
      <c r="L545" s="40"/>
      <c r="M545" s="40"/>
      <c r="N545" s="40"/>
      <c r="O545" s="40"/>
      <c r="P545" s="40"/>
      <c r="Q545" s="40"/>
      <c r="R545" s="40"/>
      <c r="S545" s="74"/>
      <c r="T545" s="74"/>
      <c r="U545" s="74"/>
    </row>
    <row r="546" spans="4:21" x14ac:dyDescent="0.3">
      <c r="D546" s="40"/>
      <c r="E546" s="40"/>
      <c r="F546" s="40"/>
      <c r="G546" s="40"/>
      <c r="H546" s="40"/>
      <c r="I546" s="40"/>
      <c r="J546" s="40"/>
      <c r="K546" s="40"/>
      <c r="L546" s="40"/>
      <c r="M546" s="40"/>
      <c r="N546" s="40"/>
      <c r="O546" s="40"/>
      <c r="P546" s="40"/>
      <c r="Q546" s="40"/>
      <c r="R546" s="40"/>
      <c r="S546" s="74"/>
      <c r="T546" s="74"/>
      <c r="U546" s="74"/>
    </row>
    <row r="547" spans="4:21" x14ac:dyDescent="0.3">
      <c r="D547" s="40"/>
      <c r="E547" s="40"/>
      <c r="F547" s="40"/>
      <c r="G547" s="40"/>
      <c r="H547" s="40"/>
      <c r="I547" s="40"/>
      <c r="J547" s="40"/>
      <c r="K547" s="40"/>
      <c r="L547" s="40"/>
      <c r="M547" s="40"/>
      <c r="N547" s="40"/>
      <c r="O547" s="40"/>
      <c r="P547" s="40"/>
      <c r="Q547" s="40"/>
      <c r="R547" s="40"/>
      <c r="S547" s="74"/>
      <c r="T547" s="74"/>
      <c r="U547" s="74"/>
    </row>
    <row r="548" spans="4:21" x14ac:dyDescent="0.3">
      <c r="D548" s="40"/>
      <c r="E548" s="40"/>
      <c r="F548" s="40"/>
      <c r="G548" s="40"/>
      <c r="H548" s="40"/>
      <c r="I548" s="40"/>
      <c r="J548" s="40"/>
      <c r="K548" s="40"/>
      <c r="L548" s="40"/>
      <c r="M548" s="40"/>
      <c r="N548" s="40"/>
      <c r="O548" s="40"/>
      <c r="P548" s="40"/>
      <c r="Q548" s="40"/>
      <c r="R548" s="40"/>
      <c r="S548" s="74"/>
      <c r="T548" s="74"/>
      <c r="U548" s="74"/>
    </row>
    <row r="549" spans="4:21" x14ac:dyDescent="0.3">
      <c r="D549" s="40"/>
      <c r="E549" s="40"/>
      <c r="F549" s="40"/>
      <c r="G549" s="40"/>
      <c r="H549" s="40"/>
      <c r="I549" s="40"/>
      <c r="J549" s="40"/>
      <c r="K549" s="40"/>
      <c r="L549" s="40"/>
      <c r="M549" s="40"/>
      <c r="N549" s="40"/>
      <c r="O549" s="40"/>
      <c r="P549" s="40"/>
      <c r="Q549" s="40"/>
      <c r="R549" s="40"/>
      <c r="S549" s="74"/>
      <c r="T549" s="74"/>
      <c r="U549" s="74"/>
    </row>
    <row r="550" spans="4:21" x14ac:dyDescent="0.3">
      <c r="D550" s="40"/>
      <c r="E550" s="40"/>
      <c r="F550" s="40"/>
      <c r="G550" s="40"/>
      <c r="H550" s="40"/>
      <c r="I550" s="40"/>
      <c r="J550" s="40"/>
      <c r="K550" s="40"/>
      <c r="L550" s="40"/>
      <c r="M550" s="40"/>
      <c r="N550" s="40"/>
      <c r="O550" s="40"/>
      <c r="P550" s="40"/>
      <c r="Q550" s="40"/>
      <c r="R550" s="40"/>
      <c r="S550" s="74"/>
      <c r="T550" s="74"/>
      <c r="U550" s="74"/>
    </row>
    <row r="551" spans="4:21" x14ac:dyDescent="0.3">
      <c r="D551" s="40"/>
      <c r="E551" s="40"/>
      <c r="F551" s="40"/>
      <c r="G551" s="40"/>
      <c r="H551" s="40"/>
      <c r="I551" s="40"/>
      <c r="J551" s="40"/>
      <c r="K551" s="40"/>
      <c r="L551" s="40"/>
      <c r="M551" s="40"/>
      <c r="N551" s="40"/>
      <c r="O551" s="40"/>
      <c r="P551" s="40"/>
      <c r="Q551" s="40"/>
      <c r="R551" s="40"/>
      <c r="S551" s="74"/>
      <c r="T551" s="74"/>
      <c r="U551" s="74"/>
    </row>
  </sheetData>
  <sheetProtection sheet="1" insertColumns="0" insertRows="0" deleteColumns="0" deleteRows="0"/>
  <mergeCells count="29">
    <mergeCell ref="S2:AA2"/>
    <mergeCell ref="A90:C90"/>
    <mergeCell ref="A91:C91"/>
    <mergeCell ref="A15:B15"/>
    <mergeCell ref="A16:B16"/>
    <mergeCell ref="A17:B17"/>
    <mergeCell ref="A18:B18"/>
    <mergeCell ref="A19:B19"/>
    <mergeCell ref="A87:B87"/>
    <mergeCell ref="A20:B20"/>
    <mergeCell ref="A71:B71"/>
    <mergeCell ref="A72:B72"/>
    <mergeCell ref="A73:B73"/>
    <mergeCell ref="A74:B74"/>
    <mergeCell ref="A23:A44"/>
    <mergeCell ref="A75:B75"/>
    <mergeCell ref="A76:B76"/>
    <mergeCell ref="A47:A56"/>
    <mergeCell ref="A45:B45"/>
    <mergeCell ref="A57:B57"/>
    <mergeCell ref="A59:A68"/>
    <mergeCell ref="A69:B69"/>
    <mergeCell ref="A83:B83"/>
    <mergeCell ref="A85:B85"/>
    <mergeCell ref="A77:B77"/>
    <mergeCell ref="A78:B78"/>
    <mergeCell ref="A79:B79"/>
    <mergeCell ref="A80:B80"/>
    <mergeCell ref="A81:B81"/>
  </mergeCells>
  <conditionalFormatting sqref="S2">
    <cfRule type="containsText" dxfId="4" priority="3" operator="containsText" text="ei kattu">
      <formula>NOT(ISERROR(SEARCH("ei kattu",S2)))</formula>
    </cfRule>
  </conditionalFormatting>
  <conditionalFormatting sqref="T90:T91">
    <cfRule type="containsText" dxfId="3" priority="2" operator="containsText" text="ei võrdu">
      <formula>NOT(ISERROR(SEARCH("ei võrdu",T90)))</formula>
    </cfRule>
  </conditionalFormatting>
  <conditionalFormatting sqref="T94">
    <cfRule type="containsText" dxfId="2" priority="1" operator="containsText" text="ei võrdu">
      <formula>NOT(ISERROR(SEARCH("ei võrdu",T94)))</formula>
    </cfRule>
  </conditionalFormatting>
  <printOptions verticalCentered="1"/>
  <pageMargins left="0.51181102362204722" right="0.31496062992125984" top="0.55118110236220474" bottom="0.55118110236220474" header="0.31496062992125984" footer="0.31496062992125984"/>
  <pageSetup paperSize="9" scale="78" orientation="landscape" r:id="rId1"/>
  <headerFooter>
    <oddHeader>&amp;L&amp;F&amp;C&amp;A&amp;RLk  &amp;P (&amp;N)</oddHeader>
  </headerFooter>
  <rowBreaks count="1" manualBreakCount="1">
    <brk id="46" max="19" man="1"/>
  </rowBreaks>
  <colBreaks count="1" manualBreakCount="1">
    <brk id="13" max="91"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24"/>
  <sheetViews>
    <sheetView showGridLines="0" tabSelected="1" zoomScale="85" zoomScaleNormal="85" workbookViewId="0">
      <pane xSplit="2" ySplit="6" topLeftCell="C7" activePane="bottomRight" state="frozen"/>
      <selection pane="topRight" activeCell="C1" sqref="C1"/>
      <selection pane="bottomLeft" activeCell="A8" sqref="A8"/>
      <selection pane="bottomRight" activeCell="K20" sqref="K20"/>
    </sheetView>
  </sheetViews>
  <sheetFormatPr defaultColWidth="9.21875" defaultRowHeight="14.4" x14ac:dyDescent="0.3"/>
  <cols>
    <col min="1" max="1" width="35" style="32" customWidth="1"/>
    <col min="2" max="2" width="4.77734375" style="24" customWidth="1"/>
    <col min="3" max="4" width="7.77734375" style="25" customWidth="1"/>
    <col min="5" max="16" width="7.77734375" style="225" customWidth="1"/>
    <col min="17" max="17" width="11.44140625" style="25" customWidth="1"/>
    <col min="18" max="35" width="8.77734375" style="25" customWidth="1"/>
    <col min="36" max="65" width="8.77734375" style="31" customWidth="1"/>
    <col min="66" max="16384" width="9.21875" style="31"/>
  </cols>
  <sheetData>
    <row r="1" spans="1:65" s="168" customFormat="1" ht="15" customHeight="1" x14ac:dyDescent="0.3">
      <c r="A1" s="175" t="s">
        <v>149</v>
      </c>
      <c r="B1" s="167"/>
      <c r="C1" s="123"/>
      <c r="D1" s="123"/>
      <c r="E1" s="116"/>
      <c r="F1" s="116"/>
      <c r="G1" s="116"/>
      <c r="H1" s="116"/>
      <c r="I1" s="116"/>
      <c r="J1" s="116"/>
      <c r="K1" s="224"/>
      <c r="L1" s="116"/>
      <c r="M1" s="116"/>
      <c r="N1" s="116"/>
      <c r="O1" s="116"/>
      <c r="P1" s="116"/>
      <c r="Q1" s="123"/>
      <c r="R1" s="123"/>
      <c r="S1" s="123"/>
      <c r="T1" s="123"/>
      <c r="U1" s="123"/>
      <c r="V1" s="123"/>
      <c r="W1" s="123"/>
      <c r="X1" s="123"/>
      <c r="Y1" s="123"/>
      <c r="Z1" s="123"/>
      <c r="AA1" s="123"/>
      <c r="AB1" s="123"/>
      <c r="AC1" s="123"/>
      <c r="AD1" s="123"/>
      <c r="AE1" s="123"/>
      <c r="AF1" s="123"/>
      <c r="AG1" s="123"/>
      <c r="AH1" s="123"/>
      <c r="AI1" s="123"/>
    </row>
    <row r="2" spans="1:65" ht="15" customHeight="1" x14ac:dyDescent="0.3">
      <c r="R2" s="16"/>
      <c r="S2" s="17"/>
      <c r="T2" s="17"/>
      <c r="U2" s="17"/>
      <c r="V2" s="17"/>
      <c r="Z2" s="17"/>
      <c r="AA2" s="17"/>
      <c r="AB2" s="17"/>
      <c r="AC2" s="17"/>
      <c r="AD2" s="17"/>
      <c r="AE2" s="17"/>
    </row>
    <row r="3" spans="1:65" s="151" customFormat="1" ht="15" customHeight="1" x14ac:dyDescent="0.3">
      <c r="A3" s="176"/>
      <c r="B3" s="177"/>
      <c r="C3" s="223" t="s">
        <v>134</v>
      </c>
      <c r="D3" s="223"/>
      <c r="E3" s="226"/>
      <c r="F3" s="226"/>
      <c r="G3" s="226"/>
      <c r="H3" s="226"/>
      <c r="I3" s="226"/>
      <c r="J3" s="226"/>
      <c r="K3" s="226"/>
      <c r="L3" s="226"/>
      <c r="M3" s="226"/>
      <c r="N3" s="226"/>
      <c r="O3" s="226"/>
      <c r="P3" s="226"/>
      <c r="Q3" s="223"/>
      <c r="R3" s="347" t="s">
        <v>133</v>
      </c>
      <c r="S3" s="347"/>
      <c r="T3" s="34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row>
    <row r="4" spans="1:65" s="179" customFormat="1" ht="15" customHeight="1" x14ac:dyDescent="0.3">
      <c r="A4" s="178"/>
      <c r="B4" s="177"/>
      <c r="C4" s="288"/>
      <c r="D4" s="288"/>
      <c r="E4" s="289"/>
      <c r="F4" s="289"/>
      <c r="G4" s="289"/>
      <c r="H4" s="289"/>
      <c r="I4" s="289"/>
      <c r="J4" s="289"/>
      <c r="K4" s="289"/>
      <c r="L4" s="289"/>
      <c r="M4" s="289"/>
      <c r="N4" s="289"/>
      <c r="O4" s="289"/>
      <c r="P4" s="289"/>
      <c r="Q4" s="290" t="str">
        <f>IF(Q5=Esileht!B11,"OK           ","Prognoosiperioodi viimane aasta ei kattu esilehel näidatud arvestusperioodi lõpuaastaga   ")</f>
        <v xml:space="preserve">OK           </v>
      </c>
      <c r="R4" s="258">
        <v>1</v>
      </c>
      <c r="S4" s="258">
        <f>R4+1</f>
        <v>2</v>
      </c>
      <c r="T4" s="258">
        <f t="shared" ref="T4:V4" si="0">S4+1</f>
        <v>3</v>
      </c>
      <c r="U4" s="258">
        <f t="shared" si="0"/>
        <v>4</v>
      </c>
      <c r="V4" s="258">
        <f t="shared" si="0"/>
        <v>5</v>
      </c>
      <c r="W4" s="258">
        <f t="shared" ref="W4:AX4" si="1">V4+1</f>
        <v>6</v>
      </c>
      <c r="X4" s="258">
        <f t="shared" si="1"/>
        <v>7</v>
      </c>
      <c r="Y4" s="258">
        <f t="shared" si="1"/>
        <v>8</v>
      </c>
      <c r="Z4" s="258">
        <f t="shared" si="1"/>
        <v>9</v>
      </c>
      <c r="AA4" s="258">
        <f t="shared" si="1"/>
        <v>10</v>
      </c>
      <c r="AB4" s="258">
        <f t="shared" si="1"/>
        <v>11</v>
      </c>
      <c r="AC4" s="258">
        <f t="shared" si="1"/>
        <v>12</v>
      </c>
      <c r="AD4" s="258">
        <f t="shared" si="1"/>
        <v>13</v>
      </c>
      <c r="AE4" s="258">
        <f t="shared" si="1"/>
        <v>14</v>
      </c>
      <c r="AF4" s="258">
        <f t="shared" si="1"/>
        <v>15</v>
      </c>
      <c r="AG4" s="258">
        <f t="shared" si="1"/>
        <v>16</v>
      </c>
      <c r="AH4" s="258">
        <f t="shared" si="1"/>
        <v>17</v>
      </c>
      <c r="AI4" s="258">
        <f t="shared" si="1"/>
        <v>18</v>
      </c>
      <c r="AJ4" s="258">
        <f t="shared" si="1"/>
        <v>19</v>
      </c>
      <c r="AK4" s="258">
        <f t="shared" si="1"/>
        <v>20</v>
      </c>
      <c r="AL4" s="258">
        <f t="shared" si="1"/>
        <v>21</v>
      </c>
      <c r="AM4" s="258">
        <f t="shared" si="1"/>
        <v>22</v>
      </c>
      <c r="AN4" s="258">
        <f t="shared" si="1"/>
        <v>23</v>
      </c>
      <c r="AO4" s="258">
        <f t="shared" si="1"/>
        <v>24</v>
      </c>
      <c r="AP4" s="258">
        <f t="shared" si="1"/>
        <v>25</v>
      </c>
      <c r="AQ4" s="258">
        <f t="shared" si="1"/>
        <v>26</v>
      </c>
      <c r="AR4" s="258">
        <f t="shared" si="1"/>
        <v>27</v>
      </c>
      <c r="AS4" s="258">
        <f t="shared" si="1"/>
        <v>28</v>
      </c>
      <c r="AT4" s="258">
        <f t="shared" si="1"/>
        <v>29</v>
      </c>
      <c r="AU4" s="258">
        <f t="shared" si="1"/>
        <v>30</v>
      </c>
      <c r="AV4" s="258">
        <f t="shared" si="1"/>
        <v>31</v>
      </c>
      <c r="AW4" s="258">
        <f t="shared" si="1"/>
        <v>32</v>
      </c>
      <c r="AX4" s="258">
        <f t="shared" si="1"/>
        <v>33</v>
      </c>
      <c r="AY4" s="258">
        <f t="shared" ref="AY4:AY5" si="2">AX4+1</f>
        <v>34</v>
      </c>
      <c r="AZ4" s="258">
        <f t="shared" ref="AZ4:AZ5" si="3">AY4+1</f>
        <v>35</v>
      </c>
      <c r="BA4" s="258">
        <f t="shared" ref="BA4:BA5" si="4">AZ4+1</f>
        <v>36</v>
      </c>
      <c r="BB4" s="258">
        <f t="shared" ref="BB4:BB5" si="5">BA4+1</f>
        <v>37</v>
      </c>
      <c r="BC4" s="258">
        <f t="shared" ref="BC4:BC5" si="6">BB4+1</f>
        <v>38</v>
      </c>
      <c r="BD4" s="258">
        <f t="shared" ref="BD4:BE5" si="7">BC4+1</f>
        <v>39</v>
      </c>
      <c r="BE4" s="258">
        <f t="shared" si="7"/>
        <v>40</v>
      </c>
      <c r="BF4" s="258">
        <f t="shared" ref="BF4:BF5" si="8">BE4+1</f>
        <v>41</v>
      </c>
      <c r="BG4" s="258">
        <f t="shared" ref="BG4:BG5" si="9">BF4+1</f>
        <v>42</v>
      </c>
      <c r="BH4" s="258">
        <f t="shared" ref="BH4:BH5" si="10">BG4+1</f>
        <v>43</v>
      </c>
      <c r="BI4" s="258">
        <f t="shared" ref="BI4:BI5" si="11">BH4+1</f>
        <v>44</v>
      </c>
      <c r="BJ4" s="258">
        <f t="shared" ref="BJ4:BJ5" si="12">BI4+1</f>
        <v>45</v>
      </c>
      <c r="BK4" s="258">
        <f t="shared" ref="BK4:BK5" si="13">BJ4+1</f>
        <v>46</v>
      </c>
      <c r="BL4" s="258">
        <f t="shared" ref="BL4:BL5" si="14">BK4+1</f>
        <v>47</v>
      </c>
      <c r="BM4" s="258">
        <f t="shared" ref="BM4:BM5" si="15">BL4+1</f>
        <v>48</v>
      </c>
    </row>
    <row r="5" spans="1:65" s="145" customFormat="1" ht="23.25" customHeight="1" x14ac:dyDescent="0.3">
      <c r="A5" s="181"/>
      <c r="B5" s="182"/>
      <c r="C5" s="285">
        <f>'1. Invest. elluviimise kulud'!D2</f>
        <v>2022</v>
      </c>
      <c r="D5" s="285">
        <f>C5+1</f>
        <v>2023</v>
      </c>
      <c r="E5" s="286">
        <f t="shared" ref="E5:P5" si="16">D5+1</f>
        <v>2024</v>
      </c>
      <c r="F5" s="286">
        <f t="shared" ref="F5" si="17">E5+1</f>
        <v>2025</v>
      </c>
      <c r="G5" s="286">
        <f t="shared" ref="G5" si="18">F5+1</f>
        <v>2026</v>
      </c>
      <c r="H5" s="286">
        <f t="shared" ref="H5" si="19">G5+1</f>
        <v>2027</v>
      </c>
      <c r="I5" s="286">
        <f t="shared" ref="I5" si="20">H5+1</f>
        <v>2028</v>
      </c>
      <c r="J5" s="286">
        <f t="shared" ref="J5:K5" si="21">I5+1</f>
        <v>2029</v>
      </c>
      <c r="K5" s="286">
        <f t="shared" si="21"/>
        <v>2030</v>
      </c>
      <c r="L5" s="286">
        <f t="shared" si="16"/>
        <v>2031</v>
      </c>
      <c r="M5" s="286">
        <f t="shared" si="16"/>
        <v>2032</v>
      </c>
      <c r="N5" s="286">
        <f>M5+1</f>
        <v>2033</v>
      </c>
      <c r="O5" s="286">
        <f>N5+1</f>
        <v>2034</v>
      </c>
      <c r="P5" s="286">
        <f t="shared" si="16"/>
        <v>2035</v>
      </c>
      <c r="Q5" s="287">
        <f>P5+1</f>
        <v>2036</v>
      </c>
      <c r="R5" s="259">
        <f>'2. Tulud-kulud'!R2+1</f>
        <v>2037</v>
      </c>
      <c r="S5" s="259">
        <f t="shared" ref="S5" si="22">R5+1</f>
        <v>2038</v>
      </c>
      <c r="T5" s="259">
        <f t="shared" ref="T5" si="23">S5+1</f>
        <v>2039</v>
      </c>
      <c r="U5" s="259">
        <f t="shared" ref="U5" si="24">T5+1</f>
        <v>2040</v>
      </c>
      <c r="V5" s="259">
        <f t="shared" ref="V5" si="25">U5+1</f>
        <v>2041</v>
      </c>
      <c r="W5" s="259">
        <f t="shared" ref="W5" si="26">V5+1</f>
        <v>2042</v>
      </c>
      <c r="X5" s="259">
        <f t="shared" ref="X5" si="27">W5+1</f>
        <v>2043</v>
      </c>
      <c r="Y5" s="259">
        <f t="shared" ref="Y5" si="28">X5+1</f>
        <v>2044</v>
      </c>
      <c r="Z5" s="259">
        <f t="shared" ref="Z5" si="29">Y5+1</f>
        <v>2045</v>
      </c>
      <c r="AA5" s="259">
        <f t="shared" ref="AA5" si="30">Z5+1</f>
        <v>2046</v>
      </c>
      <c r="AB5" s="259">
        <f t="shared" ref="AB5" si="31">AA5+1</f>
        <v>2047</v>
      </c>
      <c r="AC5" s="259">
        <f t="shared" ref="AC5" si="32">AB5+1</f>
        <v>2048</v>
      </c>
      <c r="AD5" s="259">
        <f t="shared" ref="AD5" si="33">AC5+1</f>
        <v>2049</v>
      </c>
      <c r="AE5" s="259">
        <f t="shared" ref="AE5" si="34">AD5+1</f>
        <v>2050</v>
      </c>
      <c r="AF5" s="259">
        <f t="shared" ref="AF5" si="35">AE5+1</f>
        <v>2051</v>
      </c>
      <c r="AG5" s="259">
        <f t="shared" ref="AG5" si="36">AF5+1</f>
        <v>2052</v>
      </c>
      <c r="AH5" s="259">
        <f t="shared" ref="AH5" si="37">AG5+1</f>
        <v>2053</v>
      </c>
      <c r="AI5" s="259">
        <f t="shared" ref="AI5" si="38">AH5+1</f>
        <v>2054</v>
      </c>
      <c r="AJ5" s="259">
        <f t="shared" ref="AJ5" si="39">AI5+1</f>
        <v>2055</v>
      </c>
      <c r="AK5" s="259">
        <f t="shared" ref="AK5" si="40">AJ5+1</f>
        <v>2056</v>
      </c>
      <c r="AL5" s="259">
        <f t="shared" ref="AL5" si="41">AK5+1</f>
        <v>2057</v>
      </c>
      <c r="AM5" s="259">
        <f t="shared" ref="AM5" si="42">AL5+1</f>
        <v>2058</v>
      </c>
      <c r="AN5" s="259">
        <f t="shared" ref="AN5" si="43">AM5+1</f>
        <v>2059</v>
      </c>
      <c r="AO5" s="259">
        <f t="shared" ref="AO5" si="44">AN5+1</f>
        <v>2060</v>
      </c>
      <c r="AP5" s="259">
        <f t="shared" ref="AP5" si="45">AO5+1</f>
        <v>2061</v>
      </c>
      <c r="AQ5" s="259">
        <f t="shared" ref="AQ5" si="46">AP5+1</f>
        <v>2062</v>
      </c>
      <c r="AR5" s="259">
        <f t="shared" ref="AR5" si="47">AQ5+1</f>
        <v>2063</v>
      </c>
      <c r="AS5" s="259">
        <f t="shared" ref="AS5" si="48">AR5+1</f>
        <v>2064</v>
      </c>
      <c r="AT5" s="259">
        <f t="shared" ref="AT5" si="49">AS5+1</f>
        <v>2065</v>
      </c>
      <c r="AU5" s="259">
        <f t="shared" ref="AU5" si="50">AT5+1</f>
        <v>2066</v>
      </c>
      <c r="AV5" s="259">
        <f t="shared" ref="AV5" si="51">AU5+1</f>
        <v>2067</v>
      </c>
      <c r="AW5" s="259">
        <f t="shared" ref="AW5" si="52">AV5+1</f>
        <v>2068</v>
      </c>
      <c r="AX5" s="259">
        <f t="shared" ref="AX5" si="53">AW5+1</f>
        <v>2069</v>
      </c>
      <c r="AY5" s="259">
        <f t="shared" si="2"/>
        <v>2070</v>
      </c>
      <c r="AZ5" s="259">
        <f t="shared" si="3"/>
        <v>2071</v>
      </c>
      <c r="BA5" s="259">
        <f t="shared" si="4"/>
        <v>2072</v>
      </c>
      <c r="BB5" s="259">
        <f t="shared" si="5"/>
        <v>2073</v>
      </c>
      <c r="BC5" s="259">
        <f t="shared" si="6"/>
        <v>2074</v>
      </c>
      <c r="BD5" s="259">
        <f t="shared" si="7"/>
        <v>2075</v>
      </c>
      <c r="BE5" s="259">
        <f t="shared" si="7"/>
        <v>2076</v>
      </c>
      <c r="BF5" s="259">
        <f t="shared" si="8"/>
        <v>2077</v>
      </c>
      <c r="BG5" s="259">
        <f t="shared" si="9"/>
        <v>2078</v>
      </c>
      <c r="BH5" s="259">
        <f t="shared" si="10"/>
        <v>2079</v>
      </c>
      <c r="BI5" s="259">
        <f t="shared" si="11"/>
        <v>2080</v>
      </c>
      <c r="BJ5" s="259">
        <f t="shared" si="12"/>
        <v>2081</v>
      </c>
      <c r="BK5" s="259">
        <f t="shared" si="13"/>
        <v>2082</v>
      </c>
      <c r="BL5" s="259">
        <f t="shared" si="14"/>
        <v>2083</v>
      </c>
      <c r="BM5" s="259">
        <f t="shared" si="15"/>
        <v>2084</v>
      </c>
    </row>
    <row r="6" spans="1:65" s="151" customFormat="1" ht="3" customHeight="1" x14ac:dyDescent="0.3">
      <c r="A6" s="146"/>
      <c r="B6" s="147"/>
      <c r="C6" s="148"/>
      <c r="D6" s="148"/>
      <c r="E6" s="227"/>
      <c r="F6" s="227"/>
      <c r="G6" s="227"/>
      <c r="H6" s="227"/>
      <c r="I6" s="227"/>
      <c r="J6" s="227"/>
      <c r="K6" s="227"/>
      <c r="L6" s="227"/>
      <c r="M6" s="227"/>
      <c r="N6" s="227"/>
      <c r="O6" s="227"/>
      <c r="P6" s="228"/>
      <c r="Q6" s="149"/>
      <c r="R6" s="150"/>
      <c r="S6" s="150"/>
      <c r="T6" s="150"/>
      <c r="U6" s="150"/>
      <c r="V6" s="150"/>
      <c r="W6" s="150"/>
      <c r="X6" s="150"/>
      <c r="Y6" s="150"/>
      <c r="Z6" s="150"/>
      <c r="AA6" s="150"/>
      <c r="AB6" s="150"/>
      <c r="AC6" s="150"/>
      <c r="AD6" s="150"/>
      <c r="AE6" s="150"/>
      <c r="AF6" s="150"/>
      <c r="AG6" s="150"/>
      <c r="AH6" s="150"/>
      <c r="AI6" s="150"/>
    </row>
    <row r="7" spans="1:65" ht="60" customHeight="1" x14ac:dyDescent="0.3">
      <c r="A7" s="169" t="s">
        <v>155</v>
      </c>
      <c r="B7" s="152" t="s">
        <v>2</v>
      </c>
      <c r="C7" s="350">
        <f>'4. Finantseerimisvajak'!D11-'4. Finantseerimisvajak'!D12</f>
        <v>829661.51427392522</v>
      </c>
      <c r="D7" s="351"/>
      <c r="E7" s="229"/>
      <c r="F7" s="229"/>
      <c r="G7" s="229"/>
      <c r="H7" s="229"/>
      <c r="I7" s="229"/>
      <c r="J7" s="229"/>
      <c r="K7" s="229"/>
      <c r="L7" s="229"/>
      <c r="M7" s="229"/>
      <c r="N7" s="229"/>
      <c r="O7" s="229"/>
      <c r="P7" s="229"/>
      <c r="Q7" s="220"/>
      <c r="R7" s="150"/>
      <c r="S7" s="150"/>
      <c r="T7" s="150"/>
      <c r="U7" s="150"/>
      <c r="V7" s="150"/>
      <c r="X7" s="173" t="s">
        <v>178</v>
      </c>
      <c r="Y7" s="257">
        <f>'1. Invest. elluviimise kulud'!O16</f>
        <v>38</v>
      </c>
      <c r="Z7" s="174" t="s">
        <v>82</v>
      </c>
      <c r="AA7" s="150"/>
      <c r="AB7" s="150"/>
      <c r="AC7" s="150"/>
      <c r="AD7" s="150"/>
      <c r="AE7" s="150"/>
      <c r="AF7" s="150"/>
      <c r="AG7" s="150"/>
      <c r="AH7" s="150"/>
      <c r="AI7" s="150"/>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row>
    <row r="8" spans="1:65" ht="60" customHeight="1" x14ac:dyDescent="0.3">
      <c r="A8" s="170" t="s">
        <v>135</v>
      </c>
      <c r="B8" s="152" t="s">
        <v>2</v>
      </c>
      <c r="C8" s="247" t="str">
        <f>IF(AND((C7&gt;0),(Y7&gt;0)),"Investeerimisvajaku arvutamisel tuleb arvesse võtta ka investeeringu jääkväärtus","Investeerimisvajaku arvutamisel tuleb arvesse võtta ka investeeringu jääkväärtus")</f>
        <v>Investeerimisvajaku arvutamisel tuleb arvesse võtta ka investeeringu jääkväärtus</v>
      </c>
      <c r="D8" s="221"/>
      <c r="E8" s="230"/>
      <c r="F8" s="230"/>
      <c r="G8" s="230"/>
      <c r="H8" s="230"/>
      <c r="I8" s="230"/>
      <c r="J8" s="230"/>
      <c r="K8" s="230"/>
      <c r="L8" s="230"/>
      <c r="M8" s="230"/>
      <c r="N8" s="230"/>
      <c r="O8" s="230"/>
      <c r="P8" s="230"/>
      <c r="Q8" s="222"/>
      <c r="R8" s="150"/>
      <c r="S8" s="150"/>
      <c r="T8" s="150"/>
      <c r="U8" s="150"/>
      <c r="V8" s="150"/>
      <c r="W8" s="150"/>
      <c r="X8" s="150"/>
      <c r="Y8" s="150"/>
      <c r="Z8" s="150"/>
      <c r="AA8" s="150"/>
      <c r="AB8" s="150"/>
      <c r="AC8" s="150"/>
      <c r="AD8" s="150"/>
      <c r="AE8" s="150"/>
      <c r="AF8" s="150"/>
      <c r="AG8" s="150"/>
      <c r="AH8" s="150"/>
      <c r="AI8" s="150"/>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row>
    <row r="9" spans="1:65" s="151" customFormat="1" ht="3" customHeight="1" x14ac:dyDescent="0.3">
      <c r="A9" s="146"/>
      <c r="B9" s="147"/>
      <c r="C9" s="148"/>
      <c r="D9" s="148"/>
      <c r="E9" s="227"/>
      <c r="F9" s="227"/>
      <c r="G9" s="227"/>
      <c r="H9" s="227"/>
      <c r="I9" s="227"/>
      <c r="J9" s="227"/>
      <c r="K9" s="227"/>
      <c r="L9" s="227"/>
      <c r="M9" s="227"/>
      <c r="N9" s="227"/>
      <c r="O9" s="227"/>
      <c r="P9" s="227"/>
      <c r="Q9" s="148"/>
      <c r="R9" s="150"/>
      <c r="S9" s="150"/>
      <c r="T9" s="150"/>
      <c r="U9" s="150"/>
      <c r="V9" s="150"/>
      <c r="W9" s="150"/>
      <c r="X9" s="150"/>
      <c r="Y9" s="150"/>
      <c r="Z9" s="150"/>
      <c r="AA9" s="150"/>
      <c r="AB9" s="150"/>
      <c r="AC9" s="150"/>
      <c r="AD9" s="150"/>
      <c r="AE9" s="150"/>
      <c r="AF9" s="150"/>
      <c r="AG9" s="150"/>
      <c r="AH9" s="150"/>
      <c r="AI9" s="150"/>
    </row>
    <row r="10" spans="1:65" s="157" customFormat="1" ht="60" customHeight="1" x14ac:dyDescent="0.3">
      <c r="A10" s="180" t="s">
        <v>156</v>
      </c>
      <c r="B10" s="152" t="s">
        <v>2</v>
      </c>
      <c r="C10" s="153"/>
      <c r="D10" s="153"/>
      <c r="E10" s="231"/>
      <c r="F10" s="231"/>
      <c r="G10" s="231"/>
      <c r="H10" s="231"/>
      <c r="I10" s="231"/>
      <c r="J10" s="231"/>
      <c r="K10" s="231"/>
      <c r="L10" s="231"/>
      <c r="M10" s="231"/>
      <c r="N10" s="231"/>
      <c r="O10" s="231"/>
      <c r="P10" s="231"/>
      <c r="Q10" s="154">
        <f>'2. Tulud-kulud'!R85</f>
        <v>54580</v>
      </c>
      <c r="R10" s="155"/>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row>
    <row r="11" spans="1:65" ht="60" customHeight="1" x14ac:dyDescent="0.3">
      <c r="A11" s="169" t="s">
        <v>180</v>
      </c>
      <c r="B11" s="152" t="s">
        <v>2</v>
      </c>
      <c r="C11" s="154"/>
      <c r="D11" s="154"/>
      <c r="E11" s="232"/>
      <c r="F11" s="232"/>
      <c r="G11" s="232"/>
      <c r="H11" s="232"/>
      <c r="I11" s="232"/>
      <c r="J11" s="232"/>
      <c r="K11" s="232"/>
      <c r="L11" s="232"/>
      <c r="M11" s="232"/>
      <c r="N11" s="232"/>
      <c r="O11" s="232"/>
      <c r="P11" s="232"/>
      <c r="Q11" s="154"/>
      <c r="R11" s="144">
        <f>Q10</f>
        <v>54580</v>
      </c>
      <c r="S11" s="144">
        <f t="shared" ref="S11:BC11" si="54">$Q$10</f>
        <v>54580</v>
      </c>
      <c r="T11" s="144">
        <f t="shared" si="54"/>
        <v>54580</v>
      </c>
      <c r="U11" s="144">
        <f t="shared" si="54"/>
        <v>54580</v>
      </c>
      <c r="V11" s="144">
        <f t="shared" si="54"/>
        <v>54580</v>
      </c>
      <c r="W11" s="144">
        <f t="shared" si="54"/>
        <v>54580</v>
      </c>
      <c r="X11" s="144">
        <f t="shared" si="54"/>
        <v>54580</v>
      </c>
      <c r="Y11" s="144">
        <f t="shared" si="54"/>
        <v>54580</v>
      </c>
      <c r="Z11" s="144">
        <f t="shared" si="54"/>
        <v>54580</v>
      </c>
      <c r="AA11" s="144">
        <f t="shared" si="54"/>
        <v>54580</v>
      </c>
      <c r="AB11" s="144">
        <f t="shared" si="54"/>
        <v>54580</v>
      </c>
      <c r="AC11" s="144">
        <f t="shared" si="54"/>
        <v>54580</v>
      </c>
      <c r="AD11" s="144">
        <f t="shared" si="54"/>
        <v>54580</v>
      </c>
      <c r="AE11" s="144">
        <f t="shared" si="54"/>
        <v>54580</v>
      </c>
      <c r="AF11" s="144">
        <f t="shared" si="54"/>
        <v>54580</v>
      </c>
      <c r="AG11" s="144">
        <f t="shared" si="54"/>
        <v>54580</v>
      </c>
      <c r="AH11" s="144">
        <f t="shared" si="54"/>
        <v>54580</v>
      </c>
      <c r="AI11" s="144">
        <f t="shared" si="54"/>
        <v>54580</v>
      </c>
      <c r="AJ11" s="144">
        <f t="shared" si="54"/>
        <v>54580</v>
      </c>
      <c r="AK11" s="144">
        <f t="shared" si="54"/>
        <v>54580</v>
      </c>
      <c r="AL11" s="144">
        <f t="shared" si="54"/>
        <v>54580</v>
      </c>
      <c r="AM11" s="144">
        <f t="shared" si="54"/>
        <v>54580</v>
      </c>
      <c r="AN11" s="144">
        <f t="shared" si="54"/>
        <v>54580</v>
      </c>
      <c r="AO11" s="144">
        <f t="shared" si="54"/>
        <v>54580</v>
      </c>
      <c r="AP11" s="144">
        <f t="shared" si="54"/>
        <v>54580</v>
      </c>
      <c r="AQ11" s="144">
        <f t="shared" si="54"/>
        <v>54580</v>
      </c>
      <c r="AR11" s="144">
        <f t="shared" si="54"/>
        <v>54580</v>
      </c>
      <c r="AS11" s="144">
        <f t="shared" si="54"/>
        <v>54580</v>
      </c>
      <c r="AT11" s="144">
        <f t="shared" si="54"/>
        <v>54580</v>
      </c>
      <c r="AU11" s="144">
        <f t="shared" si="54"/>
        <v>54580</v>
      </c>
      <c r="AV11" s="144">
        <f t="shared" si="54"/>
        <v>54580</v>
      </c>
      <c r="AW11" s="144">
        <f t="shared" si="54"/>
        <v>54580</v>
      </c>
      <c r="AX11" s="144">
        <f t="shared" si="54"/>
        <v>54580</v>
      </c>
      <c r="AY11" s="144">
        <f t="shared" si="54"/>
        <v>54580</v>
      </c>
      <c r="AZ11" s="144">
        <f t="shared" si="54"/>
        <v>54580</v>
      </c>
      <c r="BA11" s="144">
        <f t="shared" si="54"/>
        <v>54580</v>
      </c>
      <c r="BB11" s="144">
        <f t="shared" si="54"/>
        <v>54580</v>
      </c>
      <c r="BC11" s="144">
        <f t="shared" si="54"/>
        <v>54580</v>
      </c>
      <c r="BD11" s="144"/>
      <c r="BE11" s="144"/>
      <c r="BF11" s="144"/>
      <c r="BG11" s="144"/>
      <c r="BH11" s="144"/>
      <c r="BI11" s="144"/>
      <c r="BJ11" s="144"/>
      <c r="BK11" s="144"/>
      <c r="BL11" s="144"/>
      <c r="BM11" s="144"/>
    </row>
    <row r="12" spans="1:65" ht="60" customHeight="1" x14ac:dyDescent="0.3">
      <c r="A12" s="169" t="s">
        <v>157</v>
      </c>
      <c r="B12" s="152" t="s">
        <v>2</v>
      </c>
      <c r="C12" s="154"/>
      <c r="D12" s="154"/>
      <c r="E12" s="232"/>
      <c r="F12" s="232"/>
      <c r="G12" s="232"/>
      <c r="H12" s="232"/>
      <c r="I12" s="232"/>
      <c r="J12" s="232"/>
      <c r="K12" s="232"/>
      <c r="L12" s="232"/>
      <c r="M12" s="232"/>
      <c r="N12" s="232"/>
      <c r="O12" s="232"/>
      <c r="P12" s="232"/>
      <c r="Q12" s="154">
        <f>NPV(C15,R11:BM11)</f>
        <v>1057098.0297997012</v>
      </c>
      <c r="R12" s="158"/>
      <c r="S12" s="158"/>
      <c r="T12" s="158"/>
      <c r="U12" s="158"/>
      <c r="V12" s="158"/>
      <c r="W12" s="158"/>
      <c r="X12" s="158"/>
      <c r="Y12" s="158"/>
      <c r="Z12" s="158"/>
      <c r="AA12" s="158"/>
      <c r="AB12" s="158"/>
      <c r="AC12" s="158"/>
      <c r="AD12" s="158"/>
      <c r="AE12" s="158"/>
      <c r="AF12" s="158"/>
      <c r="AG12" s="158"/>
      <c r="AH12" s="158"/>
      <c r="AI12" s="158"/>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row>
    <row r="13" spans="1:65" ht="60" customHeight="1" x14ac:dyDescent="0.3">
      <c r="A13" s="169" t="s">
        <v>158</v>
      </c>
      <c r="B13" s="152" t="s">
        <v>2</v>
      </c>
      <c r="C13" s="154">
        <v>0</v>
      </c>
      <c r="D13" s="154">
        <v>0</v>
      </c>
      <c r="E13" s="232">
        <v>0</v>
      </c>
      <c r="F13" s="232">
        <v>0</v>
      </c>
      <c r="G13" s="232">
        <v>0</v>
      </c>
      <c r="H13" s="232">
        <v>0</v>
      </c>
      <c r="I13" s="232">
        <v>0</v>
      </c>
      <c r="J13" s="232">
        <v>0</v>
      </c>
      <c r="K13" s="232">
        <v>0</v>
      </c>
      <c r="L13" s="232">
        <v>0</v>
      </c>
      <c r="M13" s="232">
        <v>0</v>
      </c>
      <c r="N13" s="232">
        <v>0</v>
      </c>
      <c r="O13" s="232">
        <v>0</v>
      </c>
      <c r="P13" s="232">
        <v>0</v>
      </c>
      <c r="Q13" s="154">
        <f>IF((Q12&gt;0),Q12,0)</f>
        <v>1057098.0297997012</v>
      </c>
      <c r="R13" s="155"/>
      <c r="S13" s="158"/>
      <c r="T13" s="158"/>
      <c r="U13" s="158"/>
      <c r="V13" s="158"/>
      <c r="W13" s="158"/>
      <c r="X13" s="158"/>
      <c r="Y13" s="158"/>
      <c r="Z13" s="158"/>
      <c r="AA13" s="158"/>
      <c r="AB13" s="158"/>
      <c r="AC13" s="158"/>
      <c r="AD13" s="158"/>
      <c r="AE13" s="158"/>
      <c r="AF13" s="158"/>
      <c r="AG13" s="158"/>
      <c r="AH13" s="158"/>
      <c r="AI13" s="158"/>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row>
    <row r="14" spans="1:65" s="151" customFormat="1" ht="3" customHeight="1" x14ac:dyDescent="0.3">
      <c r="A14" s="219"/>
      <c r="B14" s="219"/>
      <c r="C14" s="219"/>
      <c r="D14" s="219"/>
      <c r="E14" s="233"/>
      <c r="F14" s="233"/>
      <c r="G14" s="233"/>
      <c r="H14" s="233"/>
      <c r="I14" s="233"/>
      <c r="J14" s="233"/>
      <c r="K14" s="233"/>
      <c r="L14" s="233"/>
      <c r="M14" s="233"/>
      <c r="N14" s="233"/>
      <c r="O14" s="233"/>
      <c r="P14" s="233"/>
      <c r="Q14" s="219"/>
      <c r="R14" s="160"/>
      <c r="S14" s="161"/>
      <c r="T14" s="161"/>
      <c r="U14" s="161"/>
      <c r="V14" s="161"/>
      <c r="W14" s="161"/>
      <c r="X14" s="161"/>
      <c r="Y14" s="161"/>
      <c r="Z14" s="161"/>
      <c r="AA14" s="161"/>
      <c r="AB14" s="161"/>
      <c r="AC14" s="161"/>
      <c r="AD14" s="161"/>
      <c r="AE14" s="161"/>
      <c r="AF14" s="161"/>
      <c r="AG14" s="161"/>
      <c r="AH14" s="161"/>
      <c r="AI14" s="161"/>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row>
    <row r="15" spans="1:65" ht="60" customHeight="1" x14ac:dyDescent="0.3">
      <c r="A15" s="163" t="s">
        <v>81</v>
      </c>
      <c r="B15" s="164"/>
      <c r="C15" s="348">
        <f>'4. Finantseerimisvajak'!C3</f>
        <v>0.04</v>
      </c>
      <c r="D15" s="346"/>
      <c r="E15" s="234"/>
      <c r="F15" s="234"/>
      <c r="G15" s="234"/>
      <c r="H15" s="234"/>
      <c r="I15" s="234"/>
      <c r="J15" s="234"/>
      <c r="K15" s="235"/>
      <c r="L15" s="235"/>
      <c r="M15" s="235"/>
      <c r="N15" s="235"/>
      <c r="O15" s="235"/>
      <c r="P15" s="235"/>
      <c r="Q15" s="172"/>
      <c r="R15" s="349" t="s">
        <v>179</v>
      </c>
      <c r="S15" s="349"/>
      <c r="T15" s="349"/>
      <c r="U15" s="349"/>
      <c r="V15" s="349"/>
      <c r="W15" s="349"/>
      <c r="X15" s="349"/>
      <c r="Y15" s="349"/>
      <c r="Z15" s="349"/>
      <c r="AA15" s="349"/>
      <c r="AB15" s="349"/>
      <c r="AC15" s="349"/>
      <c r="AD15" s="349"/>
      <c r="AE15" s="171"/>
    </row>
    <row r="16" spans="1:65" ht="60" customHeight="1" x14ac:dyDescent="0.3">
      <c r="A16" s="165" t="s">
        <v>159</v>
      </c>
      <c r="B16" s="166"/>
      <c r="C16" s="345">
        <f>NPV(C15,C13:Q13)</f>
        <v>586969.01183591364</v>
      </c>
      <c r="D16" s="346"/>
      <c r="E16" s="234"/>
      <c r="F16" s="234"/>
      <c r="G16" s="234"/>
      <c r="H16" s="234"/>
      <c r="I16" s="234"/>
      <c r="J16" s="234"/>
      <c r="K16" s="235"/>
      <c r="L16" s="235"/>
      <c r="M16" s="235"/>
      <c r="N16" s="235"/>
      <c r="O16" s="235"/>
      <c r="P16" s="235"/>
      <c r="Q16" s="172"/>
      <c r="R16" s="349"/>
      <c r="S16" s="349"/>
      <c r="T16" s="349"/>
      <c r="U16" s="349"/>
      <c r="V16" s="349"/>
      <c r="W16" s="349"/>
      <c r="X16" s="349"/>
      <c r="Y16" s="349"/>
      <c r="Z16" s="349"/>
      <c r="AA16" s="349"/>
      <c r="AB16" s="349"/>
      <c r="AC16" s="349"/>
      <c r="AD16" s="349"/>
      <c r="AE16" s="171"/>
      <c r="AI16" s="256"/>
    </row>
    <row r="17" spans="5:16" ht="60" customHeight="1" x14ac:dyDescent="0.3"/>
    <row r="18" spans="5:16" x14ac:dyDescent="0.3">
      <c r="E18" s="25"/>
      <c r="F18" s="25"/>
      <c r="G18" s="25"/>
      <c r="H18" s="25"/>
      <c r="I18" s="25"/>
      <c r="J18" s="25"/>
      <c r="K18" s="25"/>
      <c r="L18" s="25"/>
      <c r="M18" s="25"/>
      <c r="N18" s="25"/>
      <c r="O18" s="25"/>
      <c r="P18" s="25"/>
    </row>
    <row r="19" spans="5:16" x14ac:dyDescent="0.3">
      <c r="E19" s="25"/>
      <c r="F19" s="25"/>
      <c r="G19" s="25"/>
      <c r="H19" s="25"/>
      <c r="I19" s="25"/>
      <c r="J19" s="25"/>
      <c r="K19" s="25"/>
      <c r="L19" s="25"/>
      <c r="M19" s="25"/>
      <c r="N19" s="25"/>
      <c r="O19" s="25"/>
      <c r="P19" s="25"/>
    </row>
    <row r="20" spans="5:16" x14ac:dyDescent="0.3">
      <c r="E20" s="25"/>
      <c r="F20" s="25"/>
      <c r="G20" s="25"/>
      <c r="H20" s="25"/>
      <c r="I20" s="25"/>
      <c r="J20" s="25"/>
      <c r="K20" s="25"/>
      <c r="L20" s="25"/>
      <c r="M20" s="25"/>
      <c r="N20" s="25"/>
      <c r="O20" s="25"/>
      <c r="P20" s="25"/>
    </row>
    <row r="21" spans="5:16" x14ac:dyDescent="0.3">
      <c r="E21" s="25"/>
      <c r="F21" s="25"/>
      <c r="G21" s="25"/>
      <c r="H21" s="25"/>
      <c r="I21" s="25"/>
      <c r="J21" s="25"/>
      <c r="K21" s="25"/>
      <c r="L21" s="25"/>
      <c r="M21" s="25"/>
      <c r="N21" s="25"/>
      <c r="O21" s="25"/>
      <c r="P21" s="25"/>
    </row>
    <row r="22" spans="5:16" x14ac:dyDescent="0.3">
      <c r="E22" s="25"/>
      <c r="F22" s="25"/>
      <c r="G22" s="25"/>
      <c r="H22" s="25"/>
      <c r="I22" s="25"/>
      <c r="J22" s="25"/>
      <c r="K22" s="25"/>
      <c r="L22" s="25"/>
      <c r="M22" s="25"/>
      <c r="N22" s="25"/>
      <c r="O22" s="25"/>
      <c r="P22" s="25"/>
    </row>
    <row r="23" spans="5:16" x14ac:dyDescent="0.3">
      <c r="E23" s="25"/>
      <c r="F23" s="25"/>
      <c r="G23" s="25"/>
      <c r="H23" s="25"/>
      <c r="I23" s="25"/>
      <c r="J23" s="25"/>
      <c r="K23" s="25"/>
      <c r="L23" s="25"/>
      <c r="M23" s="25"/>
      <c r="N23" s="25"/>
      <c r="O23" s="25"/>
      <c r="P23" s="25"/>
    </row>
    <row r="24" spans="5:16" x14ac:dyDescent="0.3">
      <c r="E24" s="25"/>
      <c r="F24" s="25"/>
      <c r="G24" s="25"/>
      <c r="H24" s="25"/>
      <c r="I24" s="25"/>
      <c r="J24" s="25"/>
      <c r="K24" s="25"/>
      <c r="L24" s="25"/>
      <c r="M24" s="25"/>
      <c r="N24" s="25"/>
      <c r="O24" s="25"/>
      <c r="P24" s="25"/>
    </row>
  </sheetData>
  <sheetProtection sheet="1" insertColumns="0" deleteColumns="0"/>
  <mergeCells count="5">
    <mergeCell ref="C16:D16"/>
    <mergeCell ref="R3:BC3"/>
    <mergeCell ref="C15:D15"/>
    <mergeCell ref="R15:AD16"/>
    <mergeCell ref="C7:D7"/>
  </mergeCells>
  <conditionalFormatting sqref="Q4">
    <cfRule type="containsText" dxfId="1" priority="12" operator="containsText" text="ei kattu">
      <formula>NOT(ISERROR(SEARCH("ei kattu",Q4)))</formula>
    </cfRule>
  </conditionalFormatting>
  <printOptions verticalCentered="1"/>
  <pageMargins left="0.47" right="0.31496062992125984" top="0.74803149606299213" bottom="0.55118110236220474" header="0.31496062992125984" footer="0.31496062992125984"/>
  <pageSetup paperSize="9" scale="85" orientation="landscape" r:id="rId1"/>
  <headerFooter>
    <oddHeader>&amp;L&amp;F&amp;C&amp;A&amp;RLk  &amp;P (&amp;N)</oddHeader>
  </headerFooter>
  <colBreaks count="1" manualBreakCount="1">
    <brk id="17"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9"/>
  <sheetViews>
    <sheetView zoomScale="85" zoomScaleNormal="85" workbookViewId="0">
      <pane xSplit="2" ySplit="1" topLeftCell="C8" activePane="bottomRight" state="frozen"/>
      <selection pane="topRight" activeCell="C1" sqref="C1"/>
      <selection pane="bottomLeft" activeCell="A2" sqref="A2"/>
      <selection pane="bottomRight" activeCell="P23" sqref="P23"/>
    </sheetView>
  </sheetViews>
  <sheetFormatPr defaultColWidth="9.21875" defaultRowHeight="14.4" x14ac:dyDescent="0.3"/>
  <cols>
    <col min="1" max="1" width="5.77734375" style="13" customWidth="1"/>
    <col min="2" max="2" width="40.77734375" style="9" customWidth="1"/>
    <col min="3" max="4" width="20.77734375" style="13" customWidth="1"/>
    <col min="5" max="5" width="7.44140625" style="7" customWidth="1"/>
    <col min="6" max="6" width="11.6640625" style="7" customWidth="1"/>
    <col min="7" max="7" width="12" style="7" customWidth="1"/>
    <col min="8" max="8" width="5.77734375" style="7" customWidth="1"/>
    <col min="9" max="9" width="22.21875" style="7" customWidth="1"/>
    <col min="10" max="16384" width="9.21875" style="7"/>
  </cols>
  <sheetData>
    <row r="1" spans="2:9" ht="30" customHeight="1" x14ac:dyDescent="0.3">
      <c r="B1" s="136" t="s">
        <v>148</v>
      </c>
    </row>
    <row r="2" spans="2:9" ht="30" customHeight="1" x14ac:dyDescent="0.3"/>
    <row r="3" spans="2:9" ht="30" customHeight="1" x14ac:dyDescent="0.3">
      <c r="B3" s="216" t="s">
        <v>81</v>
      </c>
      <c r="C3" s="355">
        <v>0.04</v>
      </c>
      <c r="D3" s="355"/>
    </row>
    <row r="4" spans="2:9" ht="30" customHeight="1" x14ac:dyDescent="0.3">
      <c r="B4" s="141" t="s">
        <v>84</v>
      </c>
      <c r="C4" s="356">
        <f>Esileht!B10</f>
        <v>2022</v>
      </c>
      <c r="D4" s="356"/>
    </row>
    <row r="5" spans="2:9" ht="30" customHeight="1" x14ac:dyDescent="0.3">
      <c r="B5" s="141" t="s">
        <v>85</v>
      </c>
      <c r="C5" s="356">
        <f>Esileht!B11</f>
        <v>2036</v>
      </c>
      <c r="D5" s="356"/>
    </row>
    <row r="6" spans="2:9" ht="30" customHeight="1" x14ac:dyDescent="0.3">
      <c r="B6" s="141" t="s">
        <v>86</v>
      </c>
      <c r="C6" s="142">
        <f>IF(C5&gt;0,C5-C4+1,"")</f>
        <v>15</v>
      </c>
      <c r="D6" s="143" t="s">
        <v>82</v>
      </c>
    </row>
    <row r="7" spans="2:9" ht="30" customHeight="1" x14ac:dyDescent="0.3"/>
    <row r="8" spans="2:9" ht="30" customHeight="1" x14ac:dyDescent="0.3">
      <c r="B8" s="141" t="s">
        <v>83</v>
      </c>
      <c r="C8" s="14" t="s">
        <v>174</v>
      </c>
      <c r="D8" s="14" t="s">
        <v>175</v>
      </c>
      <c r="F8" s="214"/>
    </row>
    <row r="9" spans="2:9" ht="30" customHeight="1" x14ac:dyDescent="0.3">
      <c r="B9" s="12" t="s">
        <v>177</v>
      </c>
      <c r="C9" s="137">
        <f>'1. Invest. elluviimise kulud'!J15</f>
        <v>2000000</v>
      </c>
      <c r="D9" s="138">
        <f>NPV($C$3,'1. Invest. elluviimise kulud'!D15:I15)</f>
        <v>1813552.5716886662</v>
      </c>
      <c r="F9" s="214"/>
    </row>
    <row r="10" spans="2:9" ht="30" customHeight="1" x14ac:dyDescent="0.3">
      <c r="B10" s="12" t="s">
        <v>166</v>
      </c>
      <c r="C10" s="137">
        <f>'3. Jääkväärtus'!Q13</f>
        <v>1057098.0297997012</v>
      </c>
      <c r="D10" s="138">
        <f>'3. Jääkväärtus'!C16</f>
        <v>586969.01183591364</v>
      </c>
      <c r="I10" s="299" t="str">
        <f>'3. Jääkväärtus'!C8</f>
        <v>Investeerimisvajaku arvutamisel tuleb arvesse võtta ka investeeringu jääkväärtus</v>
      </c>
    </row>
    <row r="11" spans="2:9" ht="30" customHeight="1" x14ac:dyDescent="0.3">
      <c r="B11" s="12" t="s">
        <v>176</v>
      </c>
      <c r="C11" s="137"/>
      <c r="D11" s="138">
        <f>NPV(C3,'2. Tulud-kulud'!D20:R20)</f>
        <v>3725143.5059356242</v>
      </c>
      <c r="F11" s="214"/>
    </row>
    <row r="12" spans="2:9" ht="30" customHeight="1" x14ac:dyDescent="0.3">
      <c r="B12" s="12" t="s">
        <v>150</v>
      </c>
      <c r="C12" s="137"/>
      <c r="D12" s="138">
        <f>NPV(C3,'2. Tulud-kulud'!D83:R83)</f>
        <v>2895481.991661699</v>
      </c>
      <c r="E12" s="139"/>
    </row>
    <row r="13" spans="2:9" ht="30" customHeight="1" x14ac:dyDescent="0.3">
      <c r="B13" s="12" t="s">
        <v>154</v>
      </c>
      <c r="C13" s="137"/>
      <c r="D13" s="138">
        <f>IF((D10+D11-D12)&lt;0,0,D10+D11-D12)</f>
        <v>1416630.5261098393</v>
      </c>
    </row>
    <row r="14" spans="2:9" ht="30" customHeight="1" x14ac:dyDescent="0.3">
      <c r="B14" s="7"/>
      <c r="C14" s="7"/>
      <c r="D14" s="7"/>
      <c r="F14" s="215"/>
    </row>
    <row r="15" spans="2:9" ht="29.25" customHeight="1" x14ac:dyDescent="0.3">
      <c r="B15" s="12" t="s">
        <v>201</v>
      </c>
      <c r="C15" s="361">
        <f>C16/D9</f>
        <v>0.21886437248920665</v>
      </c>
      <c r="D15" s="362"/>
      <c r="F15" s="366" t="s">
        <v>211</v>
      </c>
      <c r="G15" s="367"/>
    </row>
    <row r="16" spans="2:9" ht="30" customHeight="1" x14ac:dyDescent="0.3">
      <c r="B16" s="12" t="s">
        <v>200</v>
      </c>
      <c r="C16" s="358">
        <f>D9-D13</f>
        <v>396922.04557882692</v>
      </c>
      <c r="D16" s="358"/>
      <c r="F16" s="291"/>
      <c r="G16" s="240"/>
    </row>
    <row r="17" spans="2:13" ht="30" customHeight="1" x14ac:dyDescent="0.3">
      <c r="B17" s="12" t="s">
        <v>202</v>
      </c>
      <c r="C17" s="361">
        <f>IF(F17&lt;0,0,F17)</f>
        <v>1</v>
      </c>
      <c r="D17" s="362"/>
      <c r="E17" s="212"/>
      <c r="F17" s="292">
        <f>IF((C15+C22)&gt;1,1,(C15+C22))</f>
        <v>1</v>
      </c>
      <c r="G17" s="293">
        <f>C15+C22</f>
        <v>1.2988643724892066</v>
      </c>
    </row>
    <row r="18" spans="2:13" ht="30" customHeight="1" x14ac:dyDescent="0.3">
      <c r="B18" s="12" t="s">
        <v>203</v>
      </c>
      <c r="C18" s="358">
        <f>IF(F18&lt;0,0,F18)</f>
        <v>2000000</v>
      </c>
      <c r="D18" s="358"/>
      <c r="E18" s="212"/>
      <c r="F18" s="294">
        <f>IF(G18&gt;C9,C9,G18)</f>
        <v>2000000</v>
      </c>
      <c r="G18" s="298">
        <f>(C15+C22)*C9</f>
        <v>2597728.744978413</v>
      </c>
    </row>
    <row r="19" spans="2:13" ht="30" customHeight="1" x14ac:dyDescent="0.3">
      <c r="B19" s="12" t="s">
        <v>198</v>
      </c>
      <c r="C19" s="363">
        <v>1</v>
      </c>
      <c r="D19" s="364"/>
      <c r="E19" s="212"/>
      <c r="F19" s="296"/>
      <c r="G19" s="240"/>
    </row>
    <row r="20" spans="2:13" ht="30" customHeight="1" x14ac:dyDescent="0.3">
      <c r="B20" s="217" t="s">
        <v>199</v>
      </c>
      <c r="C20" s="365">
        <f>C18*C19</f>
        <v>2000000</v>
      </c>
      <c r="D20" s="365"/>
      <c r="E20" s="212"/>
      <c r="F20" s="294"/>
      <c r="G20" s="240"/>
    </row>
    <row r="21" spans="2:13" ht="30" customHeight="1" x14ac:dyDescent="0.3">
      <c r="B21" s="211" t="s">
        <v>182</v>
      </c>
      <c r="C21" s="359">
        <v>0.08</v>
      </c>
      <c r="D21" s="359"/>
      <c r="E21" s="212"/>
      <c r="F21" s="296"/>
      <c r="G21" s="240"/>
      <c r="H21" s="133"/>
      <c r="I21" s="133" t="s">
        <v>224</v>
      </c>
      <c r="J21" s="133"/>
      <c r="K21" s="133"/>
      <c r="L21" s="133"/>
      <c r="M21" s="133"/>
    </row>
    <row r="22" spans="2:13" ht="30" customHeight="1" x14ac:dyDescent="0.3">
      <c r="B22" s="12" t="s">
        <v>183</v>
      </c>
      <c r="C22" s="360">
        <f>C21+1</f>
        <v>1.08</v>
      </c>
      <c r="D22" s="360"/>
      <c r="E22" s="212"/>
      <c r="F22" s="294"/>
      <c r="G22" s="240"/>
    </row>
    <row r="23" spans="2:13" ht="30" customHeight="1" x14ac:dyDescent="0.3">
      <c r="B23" s="12" t="s">
        <v>184</v>
      </c>
      <c r="C23" s="360">
        <f>D13/D9</f>
        <v>0.78113562751079335</v>
      </c>
      <c r="D23" s="360"/>
      <c r="F23" s="295"/>
      <c r="G23" s="297"/>
    </row>
    <row r="24" spans="2:13" ht="34.5" customHeight="1" x14ac:dyDescent="0.3">
      <c r="C24" s="357" t="str">
        <f>IF(C22&gt;C23,"OK","Kapitali tasuvuse määr on suurem kui mõistlikuks loetav tasuvuse määr")</f>
        <v>OK</v>
      </c>
      <c r="D24" s="357"/>
      <c r="E24" s="213"/>
    </row>
    <row r="25" spans="2:13" x14ac:dyDescent="0.3">
      <c r="B25" s="8"/>
      <c r="C25" s="140"/>
      <c r="D25" s="140"/>
    </row>
    <row r="26" spans="2:13" x14ac:dyDescent="0.3">
      <c r="B26" s="8"/>
      <c r="C26" s="140"/>
      <c r="D26" s="140"/>
    </row>
    <row r="27" spans="2:13" x14ac:dyDescent="0.3">
      <c r="B27" s="210" t="s">
        <v>136</v>
      </c>
      <c r="C27" s="307" t="s">
        <v>137</v>
      </c>
      <c r="D27" s="307"/>
      <c r="E27" s="307"/>
      <c r="F27" s="307"/>
      <c r="G27" s="307"/>
      <c r="H27" s="307"/>
      <c r="I27" s="307"/>
    </row>
    <row r="28" spans="2:13" ht="54" customHeight="1" x14ac:dyDescent="0.3">
      <c r="B28" s="218" t="s">
        <v>167</v>
      </c>
      <c r="C28" s="306" t="s">
        <v>160</v>
      </c>
      <c r="D28" s="306"/>
      <c r="E28" s="306"/>
      <c r="F28" s="306"/>
      <c r="G28" s="306"/>
      <c r="H28" s="306"/>
      <c r="I28" s="306"/>
    </row>
    <row r="29" spans="2:13" ht="68.25" customHeight="1" x14ac:dyDescent="0.3">
      <c r="B29" s="129" t="s">
        <v>138</v>
      </c>
      <c r="C29" s="306" t="s">
        <v>139</v>
      </c>
      <c r="D29" s="306"/>
      <c r="E29" s="306"/>
      <c r="F29" s="306"/>
      <c r="G29" s="306"/>
      <c r="H29" s="306"/>
      <c r="I29" s="306"/>
    </row>
    <row r="30" spans="2:13" ht="81.75" customHeight="1" x14ac:dyDescent="0.3">
      <c r="B30" s="129" t="s">
        <v>140</v>
      </c>
      <c r="C30" s="306" t="s">
        <v>192</v>
      </c>
      <c r="D30" s="306"/>
      <c r="E30" s="306"/>
      <c r="F30" s="306"/>
      <c r="G30" s="306"/>
      <c r="H30" s="306"/>
      <c r="I30" s="306"/>
    </row>
    <row r="31" spans="2:13" ht="54" customHeight="1" x14ac:dyDescent="0.3">
      <c r="B31" s="129" t="s">
        <v>141</v>
      </c>
      <c r="C31" s="306" t="s">
        <v>193</v>
      </c>
      <c r="D31" s="306"/>
      <c r="E31" s="306"/>
      <c r="F31" s="306"/>
      <c r="G31" s="306"/>
      <c r="H31" s="306"/>
      <c r="I31" s="306"/>
    </row>
    <row r="32" spans="2:13" ht="42" customHeight="1" x14ac:dyDescent="0.3">
      <c r="B32" s="129" t="s">
        <v>185</v>
      </c>
      <c r="C32" s="352" t="s">
        <v>186</v>
      </c>
      <c r="D32" s="353"/>
      <c r="E32" s="353"/>
      <c r="F32" s="353"/>
      <c r="G32" s="353"/>
      <c r="H32" s="353"/>
      <c r="I32" s="354"/>
    </row>
    <row r="33" spans="2:21" ht="37.5" customHeight="1" x14ac:dyDescent="0.3">
      <c r="B33" s="130" t="s">
        <v>161</v>
      </c>
      <c r="C33" s="306" t="s">
        <v>191</v>
      </c>
      <c r="D33" s="306"/>
      <c r="E33" s="306"/>
      <c r="F33" s="306"/>
      <c r="G33" s="306"/>
      <c r="H33" s="306"/>
      <c r="I33" s="306"/>
    </row>
    <row r="34" spans="2:21" ht="33.75" customHeight="1" x14ac:dyDescent="0.3">
      <c r="B34" s="130" t="s">
        <v>187</v>
      </c>
      <c r="C34" s="306" t="s">
        <v>188</v>
      </c>
      <c r="D34" s="306"/>
      <c r="E34" s="306"/>
      <c r="F34" s="306"/>
      <c r="G34" s="306"/>
      <c r="H34" s="306"/>
      <c r="I34" s="306"/>
      <c r="L34" s="133"/>
      <c r="M34" s="133"/>
      <c r="N34" s="133"/>
      <c r="O34" s="133"/>
      <c r="P34" s="133"/>
      <c r="Q34" s="133"/>
      <c r="R34" s="133"/>
      <c r="S34" s="133"/>
      <c r="T34" s="133"/>
      <c r="U34" s="133"/>
    </row>
    <row r="35" spans="2:21" ht="37.5" customHeight="1" x14ac:dyDescent="0.3">
      <c r="B35" s="129" t="s">
        <v>163</v>
      </c>
      <c r="C35" s="352" t="s">
        <v>142</v>
      </c>
      <c r="D35" s="353"/>
      <c r="E35" s="353"/>
      <c r="F35" s="353"/>
      <c r="G35" s="353"/>
      <c r="H35" s="353"/>
      <c r="I35" s="354"/>
    </row>
    <row r="36" spans="2:21" ht="79.5" customHeight="1" x14ac:dyDescent="0.3">
      <c r="B36" s="129" t="s">
        <v>164</v>
      </c>
      <c r="C36" s="352" t="s">
        <v>169</v>
      </c>
      <c r="D36" s="353"/>
      <c r="E36" s="353"/>
      <c r="F36" s="353"/>
      <c r="G36" s="353"/>
      <c r="H36" s="353"/>
      <c r="I36" s="354"/>
    </row>
    <row r="37" spans="2:21" ht="128.25" customHeight="1" x14ac:dyDescent="0.3">
      <c r="B37" s="129" t="s">
        <v>165</v>
      </c>
      <c r="C37" s="352" t="s">
        <v>208</v>
      </c>
      <c r="D37" s="353"/>
      <c r="E37" s="353"/>
      <c r="F37" s="353"/>
      <c r="G37" s="353"/>
      <c r="H37" s="353"/>
      <c r="I37" s="354"/>
    </row>
    <row r="38" spans="2:21" ht="69" customHeight="1" x14ac:dyDescent="0.3">
      <c r="B38" s="129" t="s">
        <v>166</v>
      </c>
      <c r="C38" s="352" t="s">
        <v>162</v>
      </c>
      <c r="D38" s="353"/>
      <c r="E38" s="353"/>
      <c r="F38" s="353"/>
      <c r="G38" s="353"/>
      <c r="H38" s="353"/>
      <c r="I38" s="354"/>
    </row>
    <row r="39" spans="2:21" ht="35.25" customHeight="1" x14ac:dyDescent="0.3">
      <c r="B39" s="129" t="s">
        <v>97</v>
      </c>
      <c r="C39" s="352" t="s">
        <v>204</v>
      </c>
      <c r="D39" s="353"/>
      <c r="E39" s="353"/>
      <c r="F39" s="353"/>
      <c r="G39" s="353"/>
      <c r="H39" s="353"/>
      <c r="I39" s="354"/>
      <c r="K39" s="133"/>
    </row>
  </sheetData>
  <sheetProtection sheet="1" objects="1" scenarios="1"/>
  <mergeCells count="27">
    <mergeCell ref="C3:D3"/>
    <mergeCell ref="C4:D4"/>
    <mergeCell ref="C5:D5"/>
    <mergeCell ref="C32:I32"/>
    <mergeCell ref="C24:D24"/>
    <mergeCell ref="C16:D16"/>
    <mergeCell ref="C18:D18"/>
    <mergeCell ref="C21:D21"/>
    <mergeCell ref="C22:D22"/>
    <mergeCell ref="C23:D23"/>
    <mergeCell ref="C15:D15"/>
    <mergeCell ref="C17:D17"/>
    <mergeCell ref="C19:D19"/>
    <mergeCell ref="C20:D20"/>
    <mergeCell ref="F15:G15"/>
    <mergeCell ref="C37:I37"/>
    <mergeCell ref="C38:I38"/>
    <mergeCell ref="C39:I39"/>
    <mergeCell ref="C27:I27"/>
    <mergeCell ref="C28:I28"/>
    <mergeCell ref="C29:I29"/>
    <mergeCell ref="C30:I30"/>
    <mergeCell ref="C31:I31"/>
    <mergeCell ref="C33:I33"/>
    <mergeCell ref="C34:I34"/>
    <mergeCell ref="C35:I35"/>
    <mergeCell ref="C36:I36"/>
  </mergeCells>
  <conditionalFormatting sqref="C24">
    <cfRule type="containsText" dxfId="0" priority="1" operator="containsText" text="on suurem">
      <formula>NOT(ISERROR(SEARCH("on suurem",C24)))</formula>
    </cfRule>
  </conditionalFormatting>
  <printOptions verticalCentered="1"/>
  <pageMargins left="0.70866141732283472" right="0.70866141732283472" top="0.74803149606299213" bottom="0.74803149606299213" header="0.31496062992125984" footer="0.31496062992125984"/>
  <pageSetup paperSize="9" scale="90" orientation="portrait" r:id="rId1"/>
  <headerFooter>
    <oddHeader>&amp;L&amp;F&amp;C&amp;A&amp;RLk  &amp;P (&amp;N)</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
  <sheetViews>
    <sheetView showGridLines="0" zoomScaleNormal="100" workbookViewId="0">
      <pane xSplit="1" ySplit="2" topLeftCell="B3" activePane="bottomRight" state="frozen"/>
      <selection activeCell="A10" sqref="A10"/>
      <selection pane="topRight" activeCell="A10" sqref="A10"/>
      <selection pane="bottomLeft" activeCell="A10" sqref="A10"/>
      <selection pane="bottomRight" activeCell="H16" sqref="H16"/>
    </sheetView>
  </sheetViews>
  <sheetFormatPr defaultColWidth="9.21875" defaultRowHeight="15.6" x14ac:dyDescent="0.3"/>
  <cols>
    <col min="1" max="1" width="32.77734375" style="283" customWidth="1"/>
    <col min="2" max="3" width="8.77734375" style="280" customWidth="1"/>
    <col min="4" max="16" width="8.77734375" style="281" customWidth="1"/>
    <col min="17" max="16384" width="9.21875" style="281"/>
  </cols>
  <sheetData>
    <row r="1" spans="1:18" ht="30" customHeight="1" x14ac:dyDescent="0.3">
      <c r="A1" s="265" t="s">
        <v>225</v>
      </c>
      <c r="B1" s="275"/>
      <c r="C1" s="275"/>
      <c r="D1" s="125"/>
      <c r="E1" s="125"/>
      <c r="F1" s="125"/>
      <c r="G1" s="125"/>
      <c r="H1" s="125"/>
      <c r="I1" s="125"/>
      <c r="J1" s="125"/>
      <c r="K1" s="125"/>
      <c r="L1" s="125"/>
      <c r="M1" s="125"/>
      <c r="N1" s="125"/>
      <c r="O1" s="125"/>
      <c r="P1" s="125"/>
      <c r="Q1" s="125"/>
      <c r="R1" s="125"/>
    </row>
    <row r="2" spans="1:18" s="282" customFormat="1" ht="30" customHeight="1" x14ac:dyDescent="0.3">
      <c r="A2" s="260"/>
      <c r="B2" s="261">
        <f>Esileht!B10</f>
        <v>2022</v>
      </c>
      <c r="C2" s="261">
        <f>B2+1</f>
        <v>2023</v>
      </c>
      <c r="D2" s="261">
        <f t="shared" ref="D2:L2" si="0">C2+1</f>
        <v>2024</v>
      </c>
      <c r="E2" s="261">
        <f t="shared" si="0"/>
        <v>2025</v>
      </c>
      <c r="F2" s="261">
        <f t="shared" si="0"/>
        <v>2026</v>
      </c>
      <c r="G2" s="261">
        <f t="shared" si="0"/>
        <v>2027</v>
      </c>
      <c r="H2" s="261">
        <f t="shared" si="0"/>
        <v>2028</v>
      </c>
      <c r="I2" s="261">
        <f t="shared" si="0"/>
        <v>2029</v>
      </c>
      <c r="J2" s="261">
        <f t="shared" si="0"/>
        <v>2030</v>
      </c>
      <c r="K2" s="261">
        <f t="shared" si="0"/>
        <v>2031</v>
      </c>
      <c r="L2" s="261">
        <f t="shared" si="0"/>
        <v>2032</v>
      </c>
      <c r="M2" s="261">
        <f t="shared" ref="M2" si="1">L2+1</f>
        <v>2033</v>
      </c>
      <c r="N2" s="261">
        <f t="shared" ref="N2" si="2">M2+1</f>
        <v>2034</v>
      </c>
      <c r="O2" s="261">
        <f t="shared" ref="O2" si="3">N2+1</f>
        <v>2035</v>
      </c>
      <c r="P2" s="261">
        <f t="shared" ref="P2" si="4">O2+1</f>
        <v>2036</v>
      </c>
      <c r="Q2" s="276"/>
      <c r="R2" s="276"/>
    </row>
    <row r="3" spans="1:18" ht="30" customHeight="1" x14ac:dyDescent="0.3">
      <c r="A3" s="262" t="s">
        <v>111</v>
      </c>
      <c r="B3" s="263">
        <v>0.33</v>
      </c>
      <c r="C3" s="263">
        <v>0.33</v>
      </c>
      <c r="D3" s="263">
        <v>0.33</v>
      </c>
      <c r="E3" s="263">
        <v>0.33</v>
      </c>
      <c r="F3" s="263">
        <v>0.33</v>
      </c>
      <c r="G3" s="263">
        <v>0.33</v>
      </c>
      <c r="H3" s="263">
        <v>0.33</v>
      </c>
      <c r="I3" s="263">
        <v>0.33</v>
      </c>
      <c r="J3" s="263">
        <v>0.33</v>
      </c>
      <c r="K3" s="263">
        <v>0.33</v>
      </c>
      <c r="L3" s="263">
        <v>0.33</v>
      </c>
      <c r="M3" s="263">
        <v>0.33</v>
      </c>
      <c r="N3" s="263">
        <v>0.33</v>
      </c>
      <c r="O3" s="263">
        <v>0.33</v>
      </c>
      <c r="P3" s="263">
        <v>0.33</v>
      </c>
      <c r="Q3" s="125"/>
      <c r="R3" s="125"/>
    </row>
    <row r="4" spans="1:18" ht="30" customHeight="1" x14ac:dyDescent="0.3">
      <c r="A4" s="262" t="s">
        <v>113</v>
      </c>
      <c r="B4" s="263">
        <v>8.0000000000000002E-3</v>
      </c>
      <c r="C4" s="263">
        <v>8.0000000000000002E-3</v>
      </c>
      <c r="D4" s="263">
        <v>8.0000000000000002E-3</v>
      </c>
      <c r="E4" s="263">
        <v>8.0000000000000002E-3</v>
      </c>
      <c r="F4" s="263">
        <v>8.0000000000000002E-3</v>
      </c>
      <c r="G4" s="263">
        <v>8.0000000000000002E-3</v>
      </c>
      <c r="H4" s="263">
        <v>8.0000000000000002E-3</v>
      </c>
      <c r="I4" s="263">
        <v>8.0000000000000002E-3</v>
      </c>
      <c r="J4" s="263">
        <v>8.0000000000000002E-3</v>
      </c>
      <c r="K4" s="263">
        <v>8.0000000000000002E-3</v>
      </c>
      <c r="L4" s="263">
        <v>8.0000000000000002E-3</v>
      </c>
      <c r="M4" s="263">
        <v>8.0000000000000002E-3</v>
      </c>
      <c r="N4" s="263">
        <v>8.0000000000000002E-3</v>
      </c>
      <c r="O4" s="263">
        <v>8.0000000000000002E-3</v>
      </c>
      <c r="P4" s="263">
        <v>8.0000000000000002E-3</v>
      </c>
      <c r="Q4" s="125"/>
      <c r="R4" s="125"/>
    </row>
    <row r="5" spans="1:18" s="282" customFormat="1" ht="30" customHeight="1" x14ac:dyDescent="0.3">
      <c r="A5" s="260" t="s">
        <v>112</v>
      </c>
      <c r="B5" s="264">
        <f>SUM(B3:B4)</f>
        <v>0.33800000000000002</v>
      </c>
      <c r="C5" s="264">
        <f>SUM(C3:C4)</f>
        <v>0.33800000000000002</v>
      </c>
      <c r="D5" s="264">
        <f t="shared" ref="D5:M5" si="5">SUM(D3:D4)</f>
        <v>0.33800000000000002</v>
      </c>
      <c r="E5" s="264">
        <f t="shared" si="5"/>
        <v>0.33800000000000002</v>
      </c>
      <c r="F5" s="264">
        <f t="shared" si="5"/>
        <v>0.33800000000000002</v>
      </c>
      <c r="G5" s="264">
        <f t="shared" si="5"/>
        <v>0.33800000000000002</v>
      </c>
      <c r="H5" s="264">
        <f t="shared" si="5"/>
        <v>0.33800000000000002</v>
      </c>
      <c r="I5" s="264">
        <f t="shared" si="5"/>
        <v>0.33800000000000002</v>
      </c>
      <c r="J5" s="264">
        <f t="shared" si="5"/>
        <v>0.33800000000000002</v>
      </c>
      <c r="K5" s="264">
        <f t="shared" si="5"/>
        <v>0.33800000000000002</v>
      </c>
      <c r="L5" s="264">
        <f t="shared" si="5"/>
        <v>0.33800000000000002</v>
      </c>
      <c r="M5" s="264">
        <f t="shared" si="5"/>
        <v>0.33800000000000002</v>
      </c>
      <c r="N5" s="264">
        <f t="shared" ref="N5" si="6">SUM(N3:N4)</f>
        <v>0.33800000000000002</v>
      </c>
      <c r="O5" s="264">
        <f t="shared" ref="O5" si="7">SUM(O3:O4)</f>
        <v>0.33800000000000002</v>
      </c>
      <c r="P5" s="264">
        <f t="shared" ref="P5" si="8">SUM(P3:P4)</f>
        <v>0.33800000000000002</v>
      </c>
      <c r="Q5" s="276"/>
      <c r="R5" s="276"/>
    </row>
    <row r="6" spans="1:18" ht="30" customHeight="1" x14ac:dyDescent="0.3">
      <c r="A6" s="277"/>
      <c r="B6" s="275"/>
      <c r="C6" s="275"/>
      <c r="D6" s="125"/>
      <c r="E6" s="125"/>
      <c r="F6" s="125"/>
      <c r="G6" s="125"/>
      <c r="H6" s="125"/>
      <c r="I6" s="125"/>
      <c r="J6" s="125"/>
      <c r="K6" s="125"/>
      <c r="L6" s="125"/>
      <c r="M6" s="125"/>
      <c r="N6" s="125"/>
      <c r="O6" s="125"/>
      <c r="P6" s="125"/>
      <c r="Q6" s="125"/>
      <c r="R6" s="125"/>
    </row>
    <row r="7" spans="1:18" ht="15" customHeight="1" x14ac:dyDescent="0.3">
      <c r="A7" s="278"/>
      <c r="B7" s="275"/>
      <c r="C7" s="275"/>
      <c r="D7" s="125"/>
      <c r="E7" s="125"/>
      <c r="F7" s="125"/>
      <c r="G7" s="125"/>
      <c r="H7" s="125"/>
      <c r="I7" s="125"/>
      <c r="J7" s="125"/>
      <c r="K7" s="125"/>
      <c r="L7" s="125"/>
      <c r="M7" s="125"/>
      <c r="N7" s="125"/>
      <c r="O7" s="125"/>
      <c r="P7" s="125"/>
      <c r="Q7" s="125"/>
      <c r="R7" s="125"/>
    </row>
    <row r="8" spans="1:18" ht="15" customHeight="1" x14ac:dyDescent="0.3">
      <c r="A8" s="279" t="s">
        <v>131</v>
      </c>
      <c r="B8" s="275"/>
      <c r="C8" s="275"/>
      <c r="D8" s="125"/>
      <c r="E8" s="125"/>
      <c r="F8" s="125"/>
      <c r="G8" s="125"/>
      <c r="H8" s="125"/>
      <c r="I8" s="125"/>
      <c r="J8" s="125"/>
      <c r="K8" s="125"/>
      <c r="L8" s="125"/>
      <c r="M8" s="125"/>
      <c r="N8" s="125"/>
      <c r="O8" s="125"/>
      <c r="P8" s="125"/>
      <c r="Q8" s="125"/>
      <c r="R8" s="125"/>
    </row>
    <row r="9" spans="1:18" ht="15" customHeight="1" x14ac:dyDescent="0.3">
      <c r="A9" s="278" t="s">
        <v>207</v>
      </c>
      <c r="B9" s="275"/>
      <c r="C9" s="275"/>
      <c r="D9" s="125"/>
      <c r="E9" s="125"/>
      <c r="F9" s="125"/>
      <c r="G9" s="125"/>
      <c r="H9" s="125"/>
      <c r="I9" s="125"/>
      <c r="J9" s="125"/>
      <c r="K9" s="125"/>
      <c r="L9" s="125"/>
      <c r="M9" s="125"/>
      <c r="N9" s="125"/>
      <c r="O9" s="125"/>
      <c r="P9" s="125"/>
      <c r="Q9" s="125"/>
      <c r="R9" s="125"/>
    </row>
    <row r="10" spans="1:18" ht="15" customHeight="1" x14ac:dyDescent="0.3">
      <c r="A10" s="278"/>
      <c r="B10" s="275"/>
      <c r="C10" s="275"/>
      <c r="D10" s="125"/>
      <c r="E10" s="125"/>
      <c r="F10" s="125"/>
      <c r="G10" s="125"/>
      <c r="H10" s="125"/>
      <c r="I10" s="125"/>
      <c r="J10" s="125"/>
      <c r="K10" s="125"/>
      <c r="L10" s="125"/>
      <c r="M10" s="125"/>
      <c r="N10" s="125"/>
      <c r="O10" s="125"/>
      <c r="P10" s="125"/>
      <c r="Q10" s="125"/>
      <c r="R10" s="125"/>
    </row>
    <row r="11" spans="1:18" ht="15" customHeight="1" x14ac:dyDescent="0.3">
      <c r="A11" s="278"/>
      <c r="B11" s="275"/>
      <c r="C11" s="275"/>
      <c r="D11" s="125"/>
      <c r="E11" s="125"/>
      <c r="F11" s="125"/>
      <c r="G11" s="125"/>
      <c r="H11" s="125"/>
      <c r="I11" s="125"/>
      <c r="J11" s="125"/>
      <c r="K11" s="125"/>
      <c r="L11" s="125"/>
      <c r="M11" s="125"/>
      <c r="N11" s="125"/>
      <c r="O11" s="125"/>
      <c r="P11" s="125"/>
      <c r="Q11" s="125"/>
      <c r="R11" s="125"/>
    </row>
    <row r="12" spans="1:18" ht="15" customHeight="1" x14ac:dyDescent="0.3">
      <c r="A12" s="278"/>
      <c r="B12" s="275"/>
      <c r="C12" s="275"/>
      <c r="D12" s="125"/>
      <c r="E12" s="125"/>
      <c r="F12" s="125"/>
      <c r="G12" s="125"/>
      <c r="H12" s="125"/>
      <c r="I12" s="125"/>
      <c r="J12" s="125"/>
      <c r="K12" s="125"/>
      <c r="L12" s="125"/>
      <c r="M12" s="125"/>
      <c r="N12" s="125"/>
      <c r="O12" s="125"/>
      <c r="P12" s="125"/>
      <c r="Q12" s="125"/>
      <c r="R12" s="125"/>
    </row>
    <row r="13" spans="1:18" ht="15" customHeight="1" x14ac:dyDescent="0.3">
      <c r="A13" s="279" t="s">
        <v>132</v>
      </c>
      <c r="B13" s="275"/>
      <c r="C13" s="275"/>
      <c r="D13" s="125"/>
      <c r="E13" s="125"/>
      <c r="F13" s="125"/>
      <c r="G13" s="125"/>
      <c r="H13" s="125"/>
      <c r="I13" s="125"/>
      <c r="J13" s="125"/>
      <c r="K13" s="125"/>
      <c r="L13" s="125"/>
      <c r="M13" s="125"/>
      <c r="N13" s="125"/>
      <c r="O13" s="125"/>
      <c r="P13" s="125"/>
      <c r="Q13" s="125"/>
      <c r="R13" s="125"/>
    </row>
    <row r="14" spans="1:18" ht="15" customHeight="1" x14ac:dyDescent="0.3">
      <c r="A14" s="278" t="s">
        <v>206</v>
      </c>
      <c r="B14" s="275"/>
      <c r="C14" s="275"/>
      <c r="D14" s="125"/>
      <c r="E14" s="125"/>
      <c r="F14" s="125"/>
      <c r="G14" s="125"/>
      <c r="H14" s="125"/>
      <c r="I14" s="125"/>
      <c r="J14" s="125"/>
      <c r="K14" s="125"/>
      <c r="L14" s="125"/>
      <c r="M14" s="125"/>
      <c r="N14" s="125"/>
      <c r="O14" s="125"/>
      <c r="P14" s="125"/>
      <c r="Q14" s="125"/>
      <c r="R14" s="125"/>
    </row>
    <row r="15" spans="1:18" ht="30" customHeight="1" x14ac:dyDescent="0.3">
      <c r="A15" s="253"/>
    </row>
    <row r="16" spans="1:18" ht="30" customHeight="1" x14ac:dyDescent="0.3">
      <c r="A16" s="284"/>
    </row>
    <row r="17" spans="1:1" x14ac:dyDescent="0.3">
      <c r="A17" s="284"/>
    </row>
    <row r="18" spans="1:1" x14ac:dyDescent="0.3">
      <c r="A18" s="253"/>
    </row>
  </sheetData>
  <sheetProtection sheet="1" objects="1" scenarios="1"/>
  <pageMargins left="0.7" right="0.7" top="0.75" bottom="0.75" header="0.3" footer="0.3"/>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zoomScaleNormal="100" workbookViewId="0">
      <pane xSplit="1" ySplit="2" topLeftCell="B3" activePane="bottomRight" state="frozen"/>
      <selection pane="topRight" activeCell="B1" sqref="B1"/>
      <selection pane="bottomLeft" activeCell="A3" sqref="A3"/>
      <selection pane="bottomRight" activeCell="M12" sqref="M12"/>
    </sheetView>
  </sheetViews>
  <sheetFormatPr defaultColWidth="9.21875" defaultRowHeight="14.4" x14ac:dyDescent="0.3"/>
  <cols>
    <col min="1" max="1" width="32.77734375" style="4" customWidth="1"/>
    <col min="2" max="2" width="22.44140625" style="1" customWidth="1"/>
    <col min="3" max="3" width="4.6640625" style="3" customWidth="1"/>
    <col min="4" max="16384" width="9.21875" style="3"/>
  </cols>
  <sheetData>
    <row r="1" spans="1:8" ht="32.25" customHeight="1" x14ac:dyDescent="0.3">
      <c r="A1" s="253" t="s">
        <v>226</v>
      </c>
    </row>
    <row r="2" spans="1:8" ht="30" customHeight="1" x14ac:dyDescent="0.3">
      <c r="A2" s="266" t="s">
        <v>114</v>
      </c>
      <c r="B2" s="267" t="s">
        <v>115</v>
      </c>
      <c r="C2" s="268"/>
      <c r="D2" s="268"/>
    </row>
    <row r="3" spans="1:8" ht="30" customHeight="1" x14ac:dyDescent="0.3">
      <c r="A3" s="269" t="s">
        <v>116</v>
      </c>
      <c r="B3" s="270" t="s">
        <v>117</v>
      </c>
      <c r="C3" s="268"/>
      <c r="D3" s="268"/>
    </row>
    <row r="4" spans="1:8" ht="30" customHeight="1" x14ac:dyDescent="0.3">
      <c r="A4" s="269" t="s">
        <v>118</v>
      </c>
      <c r="B4" s="270">
        <v>30</v>
      </c>
      <c r="C4" s="268"/>
      <c r="D4" s="268"/>
    </row>
    <row r="5" spans="1:8" ht="30" customHeight="1" x14ac:dyDescent="0.3">
      <c r="A5" s="269" t="s">
        <v>119</v>
      </c>
      <c r="B5" s="270">
        <v>30</v>
      </c>
      <c r="C5" s="268"/>
      <c r="D5" s="268"/>
    </row>
    <row r="6" spans="1:8" ht="30" customHeight="1" x14ac:dyDescent="0.3">
      <c r="A6" s="269" t="s">
        <v>120</v>
      </c>
      <c r="B6" s="270" t="s">
        <v>121</v>
      </c>
      <c r="C6" s="268"/>
      <c r="D6" s="268"/>
    </row>
    <row r="7" spans="1:8" ht="30" customHeight="1" x14ac:dyDescent="0.3">
      <c r="A7" s="269" t="s">
        <v>122</v>
      </c>
      <c r="B7" s="270">
        <v>25</v>
      </c>
      <c r="C7" s="268"/>
      <c r="D7" s="268"/>
    </row>
    <row r="8" spans="1:8" ht="30" customHeight="1" x14ac:dyDescent="0.3">
      <c r="A8" s="269" t="s">
        <v>123</v>
      </c>
      <c r="B8" s="270" t="s">
        <v>121</v>
      </c>
      <c r="C8" s="268"/>
      <c r="D8" s="268"/>
    </row>
    <row r="9" spans="1:8" ht="30" customHeight="1" x14ac:dyDescent="0.3">
      <c r="A9" s="269" t="s">
        <v>124</v>
      </c>
      <c r="B9" s="270" t="s">
        <v>121</v>
      </c>
      <c r="C9" s="268"/>
      <c r="D9" s="268"/>
    </row>
    <row r="10" spans="1:8" ht="30" customHeight="1" x14ac:dyDescent="0.3">
      <c r="A10" s="269" t="s">
        <v>125</v>
      </c>
      <c r="B10" s="270" t="s">
        <v>126</v>
      </c>
      <c r="C10" s="268"/>
      <c r="D10" s="268"/>
    </row>
    <row r="11" spans="1:8" ht="30" customHeight="1" x14ac:dyDescent="0.3">
      <c r="A11" s="269" t="s">
        <v>127</v>
      </c>
      <c r="B11" s="270" t="s">
        <v>117</v>
      </c>
      <c r="C11" s="268"/>
      <c r="D11" s="268"/>
    </row>
    <row r="12" spans="1:8" ht="30" customHeight="1" x14ac:dyDescent="0.3">
      <c r="A12" s="269" t="s">
        <v>128</v>
      </c>
      <c r="B12" s="270" t="s">
        <v>129</v>
      </c>
      <c r="C12" s="268"/>
      <c r="D12" s="268"/>
    </row>
    <row r="13" spans="1:8" ht="30" customHeight="1" x14ac:dyDescent="0.3">
      <c r="A13" s="271" t="s">
        <v>130</v>
      </c>
      <c r="B13" s="272" t="s">
        <v>129</v>
      </c>
      <c r="C13" s="268"/>
      <c r="D13" s="268" t="s">
        <v>205</v>
      </c>
    </row>
    <row r="14" spans="1:8" ht="30" customHeight="1" x14ac:dyDescent="0.3">
      <c r="A14" s="273"/>
      <c r="B14" s="274"/>
      <c r="C14" s="268"/>
      <c r="D14" s="268"/>
    </row>
    <row r="15" spans="1:8" ht="40.5" customHeight="1" x14ac:dyDescent="0.3">
      <c r="A15" s="368" t="s">
        <v>227</v>
      </c>
      <c r="B15" s="368"/>
      <c r="C15" s="368"/>
      <c r="D15" s="368"/>
      <c r="E15" s="368"/>
      <c r="F15" s="368"/>
      <c r="G15" s="368"/>
      <c r="H15" s="368"/>
    </row>
  </sheetData>
  <sheetProtection sheet="1" objects="1" scenarios="1"/>
  <mergeCells count="1">
    <mergeCell ref="A15:H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Esileht</vt:lpstr>
      <vt:lpstr>1. Invest. elluviimise kulud</vt:lpstr>
      <vt:lpstr>2. Tulud-kulud</vt:lpstr>
      <vt:lpstr>3. Jääkväärtus</vt:lpstr>
      <vt:lpstr>4. Finantseerimisvajak</vt:lpstr>
      <vt:lpstr>Maksumäärad</vt:lpstr>
      <vt:lpstr>Arvestusperioodid</vt:lpstr>
      <vt:lpstr>'1. Invest. elluviimise kulud'!Print_Area</vt:lpstr>
      <vt:lpstr>'2. Tulud-kulud'!Print_Area</vt:lpstr>
      <vt:lpstr>'4. Finantseerimisvajak'!Print_Area</vt:lpstr>
      <vt:lpstr>Arvestusperioodid!Print_Area</vt:lpstr>
      <vt:lpstr>Esileht!Print_Area</vt:lpstr>
      <vt:lpstr>Maksumäärad!Print_Area</vt:lpstr>
      <vt:lpstr>'1. Invest. elluviimise kulud'!Print_Titles</vt:lpstr>
      <vt:lpstr>'2. Tulud-kulud'!Print_Titles</vt:lpstr>
      <vt:lpstr>'3. Jääkväärtus'!Print_Titles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Allar Korjas</dc:creator>
  <cp:lastModifiedBy>Allar Korjas</cp:lastModifiedBy>
  <cp:lastPrinted>2018-06-19T12:06:07Z</cp:lastPrinted>
  <dcterms:created xsi:type="dcterms:W3CDTF">2015-05-28T12:05:22Z</dcterms:created>
  <dcterms:modified xsi:type="dcterms:W3CDTF">2022-01-05T07:59:01Z</dcterms:modified>
</cp:coreProperties>
</file>