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po\Desktop\2017\"/>
    </mc:Choice>
  </mc:AlternateContent>
  <bookViews>
    <workbookView xWindow="0" yWindow="0" windowWidth="28800" windowHeight="12435" tabRatio="942" activeTab="4"/>
  </bookViews>
  <sheets>
    <sheet name="642217780033" sheetId="1" r:id="rId1"/>
    <sheet name="642217780034" sheetId="20" r:id="rId2"/>
    <sheet name="642217780035" sheetId="21" r:id="rId3"/>
    <sheet name="642217780036" sheetId="22" r:id="rId4"/>
    <sheet name="hindepunktide koond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2" l="1"/>
  <c r="C4" i="21"/>
  <c r="C4" i="20"/>
  <c r="D68" i="22"/>
  <c r="D59" i="22"/>
  <c r="D51" i="22"/>
  <c r="D48" i="22"/>
  <c r="D43" i="22"/>
  <c r="D40" i="22"/>
  <c r="D33" i="22"/>
  <c r="D26" i="22"/>
  <c r="D13" i="22"/>
  <c r="D68" i="21"/>
  <c r="D59" i="21"/>
  <c r="D51" i="21"/>
  <c r="D48" i="21"/>
  <c r="D43" i="21"/>
  <c r="D40" i="21"/>
  <c r="D33" i="21"/>
  <c r="D26" i="21"/>
  <c r="D13" i="21"/>
  <c r="D68" i="20"/>
  <c r="D59" i="20"/>
  <c r="D51" i="20"/>
  <c r="D48" i="20"/>
  <c r="D43" i="20"/>
  <c r="D40" i="20"/>
  <c r="D33" i="20"/>
  <c r="D26" i="20"/>
  <c r="D13" i="20"/>
  <c r="C4" i="1"/>
  <c r="D69" i="22" l="1"/>
  <c r="D69" i="21"/>
  <c r="D69" i="20"/>
  <c r="D33" i="1"/>
  <c r="D40" i="1"/>
  <c r="B7" i="19" l="1"/>
  <c r="B6" i="19"/>
  <c r="B5" i="19"/>
  <c r="D68" i="1"/>
  <c r="D59" i="1" l="1"/>
  <c r="D13" i="1"/>
  <c r="D51" i="1" l="1"/>
  <c r="D48" i="1"/>
  <c r="D43" i="1"/>
  <c r="D26" i="1" l="1"/>
  <c r="D69" i="1" s="1"/>
  <c r="B4" i="19" l="1"/>
</calcChain>
</file>

<file path=xl/sharedStrings.xml><?xml version="1.0" encoding="utf-8"?>
<sst xmlns="http://schemas.openxmlformats.org/spreadsheetml/2006/main" count="484" uniqueCount="105">
  <si>
    <t>1. Kõrgema lisandväärtusega toote tootmisele suunatud investeeringud</t>
  </si>
  <si>
    <t>Hindamiskriteerium</t>
  </si>
  <si>
    <t>1.1</t>
  </si>
  <si>
    <t>Taotluse viitenumber:</t>
  </si>
  <si>
    <t>Taotleja nimi:</t>
  </si>
  <si>
    <t>1.2</t>
  </si>
  <si>
    <t>0-4</t>
  </si>
  <si>
    <t>Hinde-punktid</t>
  </si>
  <si>
    <t>1.3</t>
  </si>
  <si>
    <t>1.4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</si>
  <si>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</si>
  <si>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</si>
  <si>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</si>
  <si>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</si>
  <si>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</si>
  <si>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</si>
  <si>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</si>
  <si>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</si>
  <si>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</si>
  <si>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</si>
  <si>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Täistööajaga töökohtade arv ei muutu</t>
  </si>
  <si>
    <t>keskmine tunnipalk (+/– 2%)</t>
  </si>
  <si>
    <t>üle 2% kuni 8% kõrgem tunnipalk</t>
  </si>
  <si>
    <t>üle 8% kuni 15% kõrgem tunnipalk</t>
  </si>
  <si>
    <t>üle 15% kõrgem tunnipalk</t>
  </si>
  <si>
    <t>3.1. Suurema omafinantseeringuga investeeringud (keskmise suurusega ettevõtjad)</t>
  </si>
  <si>
    <t>3.2. Suurema omafinantseeringuga investeeringud (suurettevõtjad)</t>
  </si>
  <si>
    <t>4.1</t>
  </si>
  <si>
    <t>5. Toote välisturule müümise osakaalu suurendamisele suunatud investeeringud</t>
  </si>
  <si>
    <t>5.1</t>
  </si>
  <si>
    <t>5.2</t>
  </si>
  <si>
    <t>5.3</t>
  </si>
  <si>
    <t>Taotlejal on olemas terviklik ekspordi sihtturu analüüs ja ekspordiplaan (sh on kaardistatud eksporditava toote konkurentsieelised sihtturul võrreldes põhiliste konkurentidega) ning ekspordi edendamise eest vastutav personal (ekspordijuht)</t>
  </si>
  <si>
    <t>Taotlejal on kogemus välisriigis müügiedendustegevuse elluviimisel ning võimekus ekspordi edendamisega seotud tegevuse kavandamiseks ja elluviimiseks (sh eraldi eksporditegevuse eest vastutav personal)</t>
  </si>
  <si>
    <t>6. Uue töötlemisüksuse rajamisele, olemasoleva võimsuse samaaegsele sulgemisele ja mitme töötlemisüksuse ühte kohta koondamisele suunatud investeeringud</t>
  </si>
  <si>
    <t>6.1</t>
  </si>
  <si>
    <t>7.1</t>
  </si>
  <si>
    <t>7.1.1</t>
  </si>
  <si>
    <t>7.1.2</t>
  </si>
  <si>
    <t>7.1.3</t>
  </si>
  <si>
    <t>7.1.4</t>
  </si>
  <si>
    <t>7. Suurema toorainekoguse kasutamisele suunatud investeeringud</t>
  </si>
  <si>
    <t>8. Taotleja konkurentsivõimet ja jätkusuutlikkust suurendavad investeeringud</t>
  </si>
  <si>
    <t>8.1</t>
  </si>
  <si>
    <t>8.1.1</t>
  </si>
  <si>
    <t>8.1.2</t>
  </si>
  <si>
    <t>8.1.3</t>
  </si>
  <si>
    <t>8.1.4</t>
  </si>
  <si>
    <t>8.2</t>
  </si>
  <si>
    <t>kuni 5%</t>
  </si>
  <si>
    <t>üle 5% kuni 10%</t>
  </si>
  <si>
    <t>üle 10% kuni 15%</t>
  </si>
  <si>
    <t>üle 15%</t>
  </si>
  <si>
    <t xml:space="preserve"> </t>
  </si>
  <si>
    <t>Hindamiskriteeriumi maksimaalsed hindepunktid on 14, osakaaluga 15%. Arvutuse tulemusena on hindamiskriteeriumi lõplikud maksimaalsed hindepunktid:</t>
  </si>
  <si>
    <t>Hindamiskriteeriumi maksimaalsed hindepunktid on 8, osakaaluga 10%. Arvutuse tulemusena on hindamiskriteeriumi lõplikud maksimaalsed hindepunktid:</t>
  </si>
  <si>
    <t>Hindamiskriteeriumi maksimaalsed hindepunktid on 4, osakaaluga 10%. Arvutuse tulemusena on hindamiskriteeriumi lõplikud maksimaalsed hindepunktid:</t>
  </si>
  <si>
    <t>Hindamiskriteeriumi maksimaalsed hindepunktid on 12, osakaaluga 20%. Arvutuse tulemusena on hindamiskriteeriumi lõplikud maksimaalsed hindepunktid:</t>
  </si>
  <si>
    <t>Hindamiskriteeriumi maksimaalsed hindepunktid on 4, osakaaluga 20%. Arvutuse tulemusena on hindamiskriteeriumi lõplikud maksimaalsed hindepunktid:</t>
  </si>
  <si>
    <t xml:space="preserve">Viitenumber </t>
  </si>
  <si>
    <t>0-2</t>
  </si>
  <si>
    <t>4. Suuremat koostööd tegevad ettevõtjad</t>
  </si>
  <si>
    <t>Kavandatakse luua kuni 5% rohkem täistööajaga töökohti</t>
  </si>
  <si>
    <t>Kavandatakse luua üle 5% kuni 10% rohkem täistööajaga töökohti</t>
  </si>
  <si>
    <t>Kavandatakse luua üle 10% rohkem täistööajaga töökohti</t>
  </si>
  <si>
    <t>Põhitooraine kasutamine suureneb kuni 15%</t>
  </si>
  <si>
    <t>Põhitooraine kasutamine suureneb üle 15% kuni 25%</t>
  </si>
  <si>
    <t>Põhitooraine kasutamine suureneb üle 25% kuni 35%</t>
  </si>
  <si>
    <t>Põhitooraine kasutamine suureneb üle 35%</t>
  </si>
  <si>
    <t>Antud hindepunktid</t>
  </si>
  <si>
    <r>
      <t>Taotleja on taotluse esitamise aastal või sellele eelnenud aastal tootnud töödeldud toodet</t>
    </r>
    <r>
      <rPr>
        <sz val="11"/>
        <color theme="1"/>
        <rFont val="Calibri"/>
        <family val="2"/>
        <charset val="186"/>
        <scheme val="minor"/>
      </rPr>
      <t>, mida on realiseeritud jaekaubanduses</t>
    </r>
  </si>
  <si>
    <t>Taotleja on taotluse esitamise aastale eelnenud aastal tootnud mahetoodet, mida on realiseeritud jaekaubanduses</t>
  </si>
  <si>
    <t>Investeeringu tulemusena võetakse taotleja jaoks kasutusele uudne toiduainetööstuse valdkonna tehnoloogia või tootmisprotsess, mis aitab parandada ettevõtte tulemuslikkust</t>
  </si>
  <si>
    <r>
      <t>Taotleja on taotluse esitamise ajaks sõlminud teadus- ja arendusasutusega kirjaliku lepingu, millega telliti tootearendusega seotud teadus- või arendustöö</t>
    </r>
    <r>
      <rPr>
        <sz val="11"/>
        <color theme="1"/>
        <rFont val="Calibri"/>
        <family val="2"/>
        <charset val="186"/>
        <scheme val="minor"/>
      </rPr>
      <t>. Teadus- või arendustöö ei tohi olla lõpetatud enne taotluse esitamise aastale eelnenud aastat</t>
    </r>
  </si>
  <si>
    <t>2. Töökohti loovad ja säilitavad investeeringud</t>
  </si>
  <si>
    <r>
      <t>Investeeringuga kavandatakse luua uued täistööajaga töökohad.
Täistööajaga töökohtade juurdekasv protsentides</t>
    </r>
    <r>
      <rPr>
        <b/>
        <sz val="11"/>
        <color theme="1"/>
        <rFont val="Calibri"/>
        <family val="2"/>
        <scheme val="minor"/>
      </rPr>
      <t>:</t>
    </r>
  </si>
  <si>
    <r>
      <t>Investeeringu tulemusena kavandatavate töökohtade brutotunnipalk võrrelduna Eesti toiduainetööstuse keskmise brutotunnipalgaga</t>
    </r>
    <r>
      <rPr>
        <b/>
        <sz val="11"/>
        <color theme="1"/>
        <rFont val="Calibri"/>
        <family val="2"/>
        <scheme val="minor"/>
      </rPr>
      <t>:</t>
    </r>
  </si>
  <si>
    <t>Ettevõtja osalemine erinevates toiduainetööstuse valdkonna koostöövormides ja -projektides on olnud aktiivne ning sisuline</t>
  </si>
  <si>
    <t>Taotlejal on kogemus omatoodetud toote eksportimisel (sh lepinguline suhe ostjaga) ning väljakujunenud turustuskanal (vahendajad, jaekaubandus, emaettevõte, internet, otseturustus)</t>
  </si>
  <si>
    <t>Taotleja tehtud investeering on suunatud uue töötlemisüksuse rajamisele või mitme töötlemisüksuse ühte kohta koondamisele</t>
  </si>
  <si>
    <r>
      <t>Taotleja tehtud investeeringu tulemusena suureneb tootmisvõimsus, mille tulemusena on võimalik hakata töötlema suuremaid toorainekoguseid</t>
    </r>
    <r>
      <rPr>
        <b/>
        <sz val="11"/>
        <color theme="1"/>
        <rFont val="Calibri"/>
        <family val="2"/>
        <scheme val="minor"/>
      </rPr>
      <t>:</t>
    </r>
  </si>
  <si>
    <r>
      <t>Taotleja tehtud investeeringu tulemusena kasvab puhas lisandväärtus töötaja kohta</t>
    </r>
    <r>
      <rPr>
        <b/>
        <sz val="11"/>
        <color theme="1"/>
        <rFont val="Calibri"/>
        <family val="2"/>
        <scheme val="minor"/>
      </rPr>
      <t>:</t>
    </r>
  </si>
  <si>
    <t>Taotleja hinnang ja vajadus investeeringu tegemiseks on põhjendatud ning investeeringu mõju ettevõtja üldisele konkurentsivõimele ja jätkusuutlikkusele on analüüsitud</t>
  </si>
  <si>
    <t>Lisa 3</t>
  </si>
  <si>
    <t>Keskmise suurusega ettevõtjate ja suurettevõtjate põllumajandustoodete töötlemise ning turustamise investeeringutoetuse taotluste paremusjärjestuse ettepaneku vorm</t>
  </si>
  <si>
    <t>3.1.1</t>
  </si>
  <si>
    <t>3.1.2</t>
  </si>
  <si>
    <t>3.1.3</t>
  </si>
  <si>
    <t>3.1.4</t>
  </si>
  <si>
    <t>28-34%</t>
  </si>
  <si>
    <t>21-27%</t>
  </si>
  <si>
    <t>15-20%</t>
  </si>
  <si>
    <t>Toetatava tegevuse toetuse määr:</t>
  </si>
  <si>
    <t>3.2.1</t>
  </si>
  <si>
    <t>3.2.2</t>
  </si>
  <si>
    <t>3.2.3</t>
  </si>
  <si>
    <t>3.2.4</t>
  </si>
  <si>
    <t>22-24%</t>
  </si>
  <si>
    <t>19-21%</t>
  </si>
  <si>
    <t>15-18%</t>
  </si>
  <si>
    <t xml:space="preserve">Paremusjärjstuse moodustamine </t>
  </si>
  <si>
    <t>Hindamiskriteeriumite lõplikud hindepunktid kokku (maksimaalselt 100):</t>
  </si>
  <si>
    <t>Hindamiskriteeriumi maksimaalsed hindepunktid on 4, osakaaluga 5%. Arvutuse tulemusena on hindamiskriteeriumi lõplikud maksimaalsed hindepunktid:</t>
  </si>
  <si>
    <t>lõplikud kaalutud hindepunktid</t>
  </si>
  <si>
    <t>NB! PRIA kaldub hindamiskomisjoni ettepanekust kõrvale ilmse arvutusvea olemasolul või juhul, kui taotluse nõuetele vastavuse kontrollimise tulemusel ilmneb vajadus määruse lisas 2 esitatud hindamiskriteeriumite 3.1 – 3.2 eest taotlusele antavate hindepunktide muutmiseks.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</si>
</sst>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2" borderId="1" xfId="0" applyNumberForma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2" borderId="4" xfId="0" applyFill="1" applyBorder="1"/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2" fontId="6" fillId="0" borderId="0" xfId="0" applyNumberFormat="1" applyFont="1"/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2" fontId="2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" fontId="0" fillId="2" borderId="1" xfId="0" applyNumberForma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vertical="top" wrapText="1"/>
    </xf>
    <xf numFmtId="9" fontId="9" fillId="2" borderId="1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left" vertical="top"/>
    </xf>
    <xf numFmtId="0" fontId="0" fillId="2" borderId="1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0" borderId="0" xfId="0" applyNumberFormat="1"/>
    <xf numFmtId="1" fontId="5" fillId="2" borderId="1" xfId="0" applyNumberFormat="1" applyFont="1" applyFill="1" applyBorder="1"/>
    <xf numFmtId="4" fontId="2" fillId="2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10" fillId="0" borderId="0" xfId="0" applyFont="1"/>
    <xf numFmtId="49" fontId="0" fillId="2" borderId="4" xfId="0" applyNumberForma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16" fontId="0" fillId="2" borderId="4" xfId="0" applyNumberForma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0" fillId="0" borderId="1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2" borderId="4" xfId="0" applyFill="1" applyBorder="1" applyAlignment="1">
      <alignment vertical="top" wrapText="1"/>
    </xf>
    <xf numFmtId="49" fontId="2" fillId="2" borderId="4" xfId="0" applyNumberFormat="1" applyFont="1" applyFill="1" applyBorder="1" applyAlignment="1"/>
    <xf numFmtId="0" fontId="0" fillId="0" borderId="5" xfId="0" applyBorder="1" applyAlignment="1"/>
    <xf numFmtId="0" fontId="0" fillId="0" borderId="7" xfId="0" applyBorder="1" applyAlignment="1"/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wrapText="1"/>
    </xf>
    <xf numFmtId="16" fontId="0" fillId="2" borderId="4" xfId="0" applyNumberForma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49" fontId="2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1" fontId="5" fillId="2" borderId="4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2" fillId="2" borderId="10" xfId="0" applyFont="1" applyFill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selection activeCell="F12" sqref="F12"/>
    </sheetView>
  </sheetViews>
  <sheetFormatPr defaultRowHeight="15" x14ac:dyDescent="0.25"/>
  <cols>
    <col min="1" max="1" width="5.85546875" customWidth="1"/>
    <col min="2" max="2" width="56.5703125" customWidth="1"/>
    <col min="3" max="3" width="7.7109375" customWidth="1"/>
    <col min="4" max="4" width="14.7109375" customWidth="1"/>
    <col min="5" max="5" width="6.140625" customWidth="1"/>
    <col min="6" max="6" width="5.42578125" customWidth="1"/>
    <col min="7" max="7" width="4" customWidth="1"/>
    <col min="8" max="8" width="4.42578125" customWidth="1"/>
    <col min="9" max="9" width="4.85546875" customWidth="1"/>
    <col min="10" max="10" width="7.42578125" customWidth="1"/>
    <col min="11" max="11" width="4.28515625" customWidth="1"/>
    <col min="12" max="12" width="4.85546875" customWidth="1"/>
    <col min="13" max="13" width="7.28515625" customWidth="1"/>
    <col min="14" max="14" width="11.5703125" customWidth="1"/>
    <col min="15" max="15" width="8.7109375" customWidth="1"/>
  </cols>
  <sheetData>
    <row r="1" spans="1:16" x14ac:dyDescent="0.25">
      <c r="A1" s="21" t="s">
        <v>83</v>
      </c>
      <c r="B1" s="21"/>
      <c r="C1" s="21"/>
      <c r="D1" s="21"/>
    </row>
    <row r="2" spans="1:16" s="2" customFormat="1" ht="26.25" customHeight="1" x14ac:dyDescent="0.25">
      <c r="A2" s="68" t="s">
        <v>84</v>
      </c>
      <c r="B2" s="69"/>
      <c r="C2" s="69"/>
      <c r="D2" s="69"/>
    </row>
    <row r="3" spans="1:16" s="2" customFormat="1" ht="16.5" customHeight="1" x14ac:dyDescent="0.25">
      <c r="A3" s="70"/>
      <c r="B3" s="71"/>
      <c r="C3" s="71"/>
      <c r="D3" s="71"/>
    </row>
    <row r="4" spans="1:16" s="2" customFormat="1" x14ac:dyDescent="0.25">
      <c r="A4" s="75" t="s">
        <v>3</v>
      </c>
      <c r="B4" s="76"/>
      <c r="C4" s="74">
        <f>'hindepunktide koond'!A4</f>
        <v>642217780033</v>
      </c>
      <c r="D4" s="74"/>
    </row>
    <row r="5" spans="1:16" s="2" customFormat="1" x14ac:dyDescent="0.25">
      <c r="A5" s="75" t="s">
        <v>4</v>
      </c>
      <c r="B5" s="76"/>
      <c r="C5" s="74"/>
      <c r="D5" s="74"/>
    </row>
    <row r="6" spans="1:16" s="2" customFormat="1" ht="15.75" x14ac:dyDescent="0.25">
      <c r="A6" s="3"/>
    </row>
    <row r="7" spans="1:16" ht="51" customHeight="1" x14ac:dyDescent="0.25">
      <c r="A7" s="5"/>
      <c r="B7" s="7" t="s">
        <v>1</v>
      </c>
      <c r="C7" s="31" t="s">
        <v>7</v>
      </c>
      <c r="D7" s="31" t="s">
        <v>69</v>
      </c>
      <c r="E7" s="4"/>
      <c r="F7" s="23"/>
      <c r="G7" s="4"/>
      <c r="H7" s="4"/>
      <c r="I7" s="4"/>
      <c r="J7" s="4"/>
      <c r="K7" s="4"/>
    </row>
    <row r="8" spans="1:16" x14ac:dyDescent="0.25">
      <c r="A8" s="8" t="s">
        <v>0</v>
      </c>
      <c r="B8" s="6"/>
      <c r="C8" s="14"/>
      <c r="D8" s="12"/>
    </row>
    <row r="9" spans="1:16" ht="45" x14ac:dyDescent="0.25">
      <c r="A9" s="24" t="s">
        <v>2</v>
      </c>
      <c r="B9" s="34" t="s">
        <v>70</v>
      </c>
      <c r="C9" s="16" t="s">
        <v>6</v>
      </c>
      <c r="D9" s="45">
        <v>3</v>
      </c>
      <c r="E9" s="29" t="s">
        <v>53</v>
      </c>
      <c r="F9" s="32"/>
      <c r="G9" s="30"/>
      <c r="H9" s="30"/>
      <c r="I9" s="1"/>
      <c r="J9" s="1"/>
      <c r="K9" s="1"/>
      <c r="L9" s="1"/>
      <c r="M9" s="1"/>
      <c r="N9" s="1"/>
    </row>
    <row r="10" spans="1:16" ht="30" x14ac:dyDescent="0.25">
      <c r="A10" s="24" t="s">
        <v>5</v>
      </c>
      <c r="B10" s="11" t="s">
        <v>71</v>
      </c>
      <c r="C10" s="10" t="s">
        <v>60</v>
      </c>
      <c r="D10" s="46">
        <v>0</v>
      </c>
      <c r="I10" s="22"/>
      <c r="O10" t="s">
        <v>53</v>
      </c>
    </row>
    <row r="11" spans="1:16" ht="60" x14ac:dyDescent="0.25">
      <c r="A11" s="24" t="s">
        <v>8</v>
      </c>
      <c r="B11" s="11" t="s">
        <v>72</v>
      </c>
      <c r="C11" s="10" t="s">
        <v>6</v>
      </c>
      <c r="D11" s="46">
        <v>3</v>
      </c>
    </row>
    <row r="12" spans="1:16" ht="75" x14ac:dyDescent="0.25">
      <c r="A12" s="24" t="s">
        <v>9</v>
      </c>
      <c r="B12" s="11" t="s">
        <v>73</v>
      </c>
      <c r="C12" s="10" t="s">
        <v>6</v>
      </c>
      <c r="D12" s="46">
        <v>3</v>
      </c>
    </row>
    <row r="13" spans="1:16" ht="48" customHeight="1" x14ac:dyDescent="0.25">
      <c r="A13" s="58" t="s">
        <v>54</v>
      </c>
      <c r="B13" s="59"/>
      <c r="C13" s="60"/>
      <c r="D13" s="19">
        <f>IF(AND(OR(D9=0,D9=1,D9=2,D9=3,D9=4),OR(D10=0,D10=1,D10=2),OR(D11=0,D11=1,D11=2,D11=3,D11=4),OR(D12=0,D12=1,D12=2,D12=3,D12=4)),SUM(D9:D12)/14*15,"kontrolli hindepunkte")</f>
        <v>9.6428571428571441</v>
      </c>
      <c r="E13" s="15" t="s">
        <v>53</v>
      </c>
      <c r="F13" s="15" t="s">
        <v>53</v>
      </c>
      <c r="P13" t="s">
        <v>53</v>
      </c>
    </row>
    <row r="14" spans="1:16" x14ac:dyDescent="0.25">
      <c r="A14" s="77" t="s">
        <v>74</v>
      </c>
      <c r="B14" s="78"/>
      <c r="C14" s="78"/>
      <c r="D14" s="78"/>
    </row>
    <row r="15" spans="1:16" ht="15" customHeight="1" x14ac:dyDescent="0.25">
      <c r="A15" s="82" t="s">
        <v>10</v>
      </c>
      <c r="B15" s="72" t="s">
        <v>75</v>
      </c>
      <c r="C15" s="72"/>
      <c r="D15" s="72"/>
    </row>
    <row r="16" spans="1:16" x14ac:dyDescent="0.25">
      <c r="A16" s="83"/>
      <c r="B16" s="72"/>
      <c r="C16" s="72"/>
      <c r="D16" s="72"/>
    </row>
    <row r="17" spans="1:4" x14ac:dyDescent="0.25">
      <c r="A17" s="26" t="s">
        <v>11</v>
      </c>
      <c r="B17" s="11" t="s">
        <v>20</v>
      </c>
      <c r="C17" s="10">
        <v>1</v>
      </c>
      <c r="D17" s="79">
        <v>4</v>
      </c>
    </row>
    <row r="18" spans="1:4" x14ac:dyDescent="0.25">
      <c r="A18" s="26" t="s">
        <v>12</v>
      </c>
      <c r="B18" s="11" t="s">
        <v>62</v>
      </c>
      <c r="C18" s="10">
        <v>2</v>
      </c>
      <c r="D18" s="80"/>
    </row>
    <row r="19" spans="1:4" ht="30" x14ac:dyDescent="0.25">
      <c r="A19" s="26" t="s">
        <v>13</v>
      </c>
      <c r="B19" s="11" t="s">
        <v>63</v>
      </c>
      <c r="C19" s="10">
        <v>3</v>
      </c>
      <c r="D19" s="80"/>
    </row>
    <row r="20" spans="1:4" x14ac:dyDescent="0.25">
      <c r="A20" s="26" t="s">
        <v>14</v>
      </c>
      <c r="B20" s="11" t="s">
        <v>64</v>
      </c>
      <c r="C20" s="10">
        <v>4</v>
      </c>
      <c r="D20" s="81"/>
    </row>
    <row r="21" spans="1:4" ht="48.75" customHeight="1" x14ac:dyDescent="0.25">
      <c r="A21" s="27" t="s">
        <v>15</v>
      </c>
      <c r="B21" s="28" t="s">
        <v>76</v>
      </c>
      <c r="C21" s="12" t="s">
        <v>53</v>
      </c>
      <c r="D21" s="17" t="s">
        <v>53</v>
      </c>
    </row>
    <row r="22" spans="1:4" ht="15" customHeight="1" x14ac:dyDescent="0.25">
      <c r="A22" s="25" t="s">
        <v>16</v>
      </c>
      <c r="B22" s="11" t="s">
        <v>21</v>
      </c>
      <c r="C22" s="10">
        <v>1</v>
      </c>
      <c r="D22" s="91">
        <v>4</v>
      </c>
    </row>
    <row r="23" spans="1:4" x14ac:dyDescent="0.25">
      <c r="A23" s="26" t="s">
        <v>17</v>
      </c>
      <c r="B23" s="11" t="s">
        <v>22</v>
      </c>
      <c r="C23" s="10">
        <v>2</v>
      </c>
      <c r="D23" s="92"/>
    </row>
    <row r="24" spans="1:4" x14ac:dyDescent="0.25">
      <c r="A24" s="26" t="s">
        <v>18</v>
      </c>
      <c r="B24" s="11" t="s">
        <v>23</v>
      </c>
      <c r="C24" s="10">
        <v>3</v>
      </c>
      <c r="D24" s="92"/>
    </row>
    <row r="25" spans="1:4" x14ac:dyDescent="0.25">
      <c r="A25" s="26" t="s">
        <v>19</v>
      </c>
      <c r="B25" s="11" t="s">
        <v>24</v>
      </c>
      <c r="C25" s="10">
        <v>4</v>
      </c>
      <c r="D25" s="93"/>
    </row>
    <row r="26" spans="1:4" ht="48" customHeight="1" x14ac:dyDescent="0.25">
      <c r="A26" s="61" t="s">
        <v>55</v>
      </c>
      <c r="B26" s="62"/>
      <c r="C26" s="63"/>
      <c r="D26" s="20">
        <f>IF(OR(COUNT(D17:D19)&gt;1,COUNT(D22:D24)&gt;1,MAX(D17:D24)&gt;4),"kontrolli hindepunkte",SUM(D17:D19,D22:D24)/8*10)</f>
        <v>10</v>
      </c>
    </row>
    <row r="27" spans="1:4" x14ac:dyDescent="0.25">
      <c r="A27" s="106" t="s">
        <v>25</v>
      </c>
      <c r="B27" s="107"/>
      <c r="C27" s="78"/>
      <c r="D27" s="78"/>
    </row>
    <row r="28" spans="1:4" x14ac:dyDescent="0.25">
      <c r="A28" s="106" t="s">
        <v>92</v>
      </c>
      <c r="B28" s="78"/>
      <c r="C28" s="78"/>
      <c r="D28" s="78"/>
    </row>
    <row r="29" spans="1:4" ht="14.25" customHeight="1" x14ac:dyDescent="0.25">
      <c r="A29" s="35" t="s">
        <v>85</v>
      </c>
      <c r="B29" s="38">
        <v>0.35</v>
      </c>
      <c r="C29" s="17">
        <v>1</v>
      </c>
      <c r="D29" s="79">
        <v>0</v>
      </c>
    </row>
    <row r="30" spans="1:4" x14ac:dyDescent="0.25">
      <c r="A30" s="37" t="s">
        <v>86</v>
      </c>
      <c r="B30" s="36" t="s">
        <v>89</v>
      </c>
      <c r="C30" s="17">
        <v>2</v>
      </c>
      <c r="D30" s="80"/>
    </row>
    <row r="31" spans="1:4" x14ac:dyDescent="0.25">
      <c r="A31" s="37" t="s">
        <v>87</v>
      </c>
      <c r="B31" s="36" t="s">
        <v>90</v>
      </c>
      <c r="C31" s="17">
        <v>3</v>
      </c>
      <c r="D31" s="80"/>
    </row>
    <row r="32" spans="1:4" x14ac:dyDescent="0.25">
      <c r="A32" s="37" t="s">
        <v>88</v>
      </c>
      <c r="B32" s="36" t="s">
        <v>91</v>
      </c>
      <c r="C32" s="17">
        <v>4</v>
      </c>
      <c r="D32" s="81"/>
    </row>
    <row r="33" spans="1:4" ht="46.5" customHeight="1" x14ac:dyDescent="0.25">
      <c r="A33" s="100" t="s">
        <v>102</v>
      </c>
      <c r="B33" s="89"/>
      <c r="C33" s="89"/>
      <c r="D33" s="10">
        <f>IF(OR(COUNT(D29:D32)&gt;1,MAX(D29:D32)&gt;4),"kontrolli hindepunkte",SUM(D29:D32)/4*5)</f>
        <v>0</v>
      </c>
    </row>
    <row r="34" spans="1:4" x14ac:dyDescent="0.25">
      <c r="A34" s="104" t="s">
        <v>26</v>
      </c>
      <c r="B34" s="105"/>
      <c r="C34" s="78"/>
      <c r="D34" s="78"/>
    </row>
    <row r="35" spans="1:4" x14ac:dyDescent="0.25">
      <c r="A35" s="104" t="s">
        <v>92</v>
      </c>
      <c r="B35" s="78"/>
      <c r="C35" s="78"/>
      <c r="D35" s="78"/>
    </row>
    <row r="36" spans="1:4" x14ac:dyDescent="0.25">
      <c r="A36" s="39" t="s">
        <v>93</v>
      </c>
      <c r="B36" s="41">
        <v>0.25</v>
      </c>
      <c r="C36" s="40">
        <v>1</v>
      </c>
      <c r="D36" s="97">
        <v>2</v>
      </c>
    </row>
    <row r="37" spans="1:4" x14ac:dyDescent="0.25">
      <c r="A37" s="39" t="s">
        <v>94</v>
      </c>
      <c r="B37" s="13" t="s">
        <v>97</v>
      </c>
      <c r="C37" s="40">
        <v>2</v>
      </c>
      <c r="D37" s="98"/>
    </row>
    <row r="38" spans="1:4" x14ac:dyDescent="0.25">
      <c r="A38" s="39" t="s">
        <v>95</v>
      </c>
      <c r="B38" s="13" t="s">
        <v>98</v>
      </c>
      <c r="C38" s="40">
        <v>3</v>
      </c>
      <c r="D38" s="98"/>
    </row>
    <row r="39" spans="1:4" x14ac:dyDescent="0.25">
      <c r="A39" s="39" t="s">
        <v>96</v>
      </c>
      <c r="B39" s="13" t="s">
        <v>99</v>
      </c>
      <c r="C39" s="40">
        <v>4</v>
      </c>
      <c r="D39" s="99"/>
    </row>
    <row r="40" spans="1:4" ht="50.25" customHeight="1" x14ac:dyDescent="0.25">
      <c r="A40" s="101" t="s">
        <v>102</v>
      </c>
      <c r="B40" s="102"/>
      <c r="C40" s="103"/>
      <c r="D40" s="42">
        <f>IF(OR(COUNT(D36:D39)&gt;1,MAX(D36:D39)&gt;4),"kontrolli hindepunkte",SUM(D36:D39)/4*5)</f>
        <v>2.5</v>
      </c>
    </row>
    <row r="41" spans="1:4" x14ac:dyDescent="0.25">
      <c r="A41" s="73" t="s">
        <v>61</v>
      </c>
      <c r="B41" s="73"/>
      <c r="C41" s="73"/>
      <c r="D41" s="73"/>
    </row>
    <row r="42" spans="1:4" ht="45" x14ac:dyDescent="0.25">
      <c r="A42" s="24" t="s">
        <v>27</v>
      </c>
      <c r="B42" s="11" t="s">
        <v>77</v>
      </c>
      <c r="C42" s="10" t="s">
        <v>6</v>
      </c>
      <c r="D42" s="47">
        <v>2</v>
      </c>
    </row>
    <row r="43" spans="1:4" ht="48" customHeight="1" x14ac:dyDescent="0.25">
      <c r="A43" s="64" t="s">
        <v>56</v>
      </c>
      <c r="B43" s="62"/>
      <c r="C43" s="63"/>
      <c r="D43" s="19">
        <f>IF(OR(D42=0,D42=1,D42=2,D42=3,D42=4),D42/4*10,"kontrolli hindepunkte")</f>
        <v>5</v>
      </c>
    </row>
    <row r="44" spans="1:4" x14ac:dyDescent="0.25">
      <c r="A44" s="77" t="s">
        <v>28</v>
      </c>
      <c r="B44" s="78"/>
      <c r="C44" s="78"/>
      <c r="D44" s="78"/>
    </row>
    <row r="45" spans="1:4" ht="60" x14ac:dyDescent="0.25">
      <c r="A45" s="24" t="s">
        <v>29</v>
      </c>
      <c r="B45" s="11" t="s">
        <v>78</v>
      </c>
      <c r="C45" s="10" t="s">
        <v>6</v>
      </c>
      <c r="D45" s="46">
        <v>4</v>
      </c>
    </row>
    <row r="46" spans="1:4" ht="75" x14ac:dyDescent="0.25">
      <c r="A46" s="24" t="s">
        <v>30</v>
      </c>
      <c r="B46" s="11" t="s">
        <v>32</v>
      </c>
      <c r="C46" s="10" t="s">
        <v>6</v>
      </c>
      <c r="D46" s="46">
        <v>4</v>
      </c>
    </row>
    <row r="47" spans="1:4" ht="60" x14ac:dyDescent="0.25">
      <c r="A47" s="24" t="s">
        <v>31</v>
      </c>
      <c r="B47" s="33" t="s">
        <v>33</v>
      </c>
      <c r="C47" s="10" t="s">
        <v>6</v>
      </c>
      <c r="D47" s="46">
        <v>4</v>
      </c>
    </row>
    <row r="48" spans="1:4" ht="48.75" customHeight="1" x14ac:dyDescent="0.25">
      <c r="A48" s="65" t="s">
        <v>57</v>
      </c>
      <c r="B48" s="66"/>
      <c r="C48" s="67"/>
      <c r="D48" s="19">
        <f>IF(AND(OR(D45=0,D45=1,D45=2,D45=3,D45=4),OR(D46=0,D46=1,D46=2,D46=3,D46=4),OR(D47=0,D47=1,D47=2,D47=3,D47=4)),SUM(D45:D47)/12*20,"kontrolli hindepunkte")</f>
        <v>20</v>
      </c>
    </row>
    <row r="49" spans="1:4" ht="33" customHeight="1" x14ac:dyDescent="0.25">
      <c r="A49" s="95" t="s">
        <v>34</v>
      </c>
      <c r="B49" s="95"/>
      <c r="C49" s="95"/>
      <c r="D49" s="95"/>
    </row>
    <row r="50" spans="1:4" ht="45" x14ac:dyDescent="0.25">
      <c r="A50" s="24" t="s">
        <v>35</v>
      </c>
      <c r="B50" s="9" t="s">
        <v>79</v>
      </c>
      <c r="C50" s="10" t="s">
        <v>6</v>
      </c>
      <c r="D50" s="46">
        <v>0</v>
      </c>
    </row>
    <row r="51" spans="1:4" ht="45.75" customHeight="1" x14ac:dyDescent="0.25">
      <c r="A51" s="96" t="s">
        <v>56</v>
      </c>
      <c r="B51" s="89"/>
      <c r="C51" s="90"/>
      <c r="D51" s="19">
        <f>IF(OR(D50=0,D50=1,D50=2,D50=3,D50=4),D50/4*10,"kontrolli hindepunkte")</f>
        <v>0</v>
      </c>
    </row>
    <row r="52" spans="1:4" x14ac:dyDescent="0.25">
      <c r="A52" s="77" t="s">
        <v>41</v>
      </c>
      <c r="B52" s="78"/>
      <c r="C52" s="78"/>
      <c r="D52" s="78"/>
    </row>
    <row r="53" spans="1:4" ht="16.5" customHeight="1" x14ac:dyDescent="0.25">
      <c r="A53" s="94" t="s">
        <v>36</v>
      </c>
      <c r="B53" s="72" t="s">
        <v>80</v>
      </c>
      <c r="C53" s="72"/>
      <c r="D53" s="72"/>
    </row>
    <row r="54" spans="1:4" ht="14.25" customHeight="1" x14ac:dyDescent="0.25">
      <c r="A54" s="94"/>
      <c r="B54" s="72"/>
      <c r="C54" s="72"/>
      <c r="D54" s="72"/>
    </row>
    <row r="55" spans="1:4" ht="15" customHeight="1" x14ac:dyDescent="0.25">
      <c r="A55" s="24" t="s">
        <v>37</v>
      </c>
      <c r="B55" s="11" t="s">
        <v>65</v>
      </c>
      <c r="C55" s="10">
        <v>1</v>
      </c>
      <c r="D55" s="97">
        <v>4</v>
      </c>
    </row>
    <row r="56" spans="1:4" x14ac:dyDescent="0.25">
      <c r="A56" s="24" t="s">
        <v>38</v>
      </c>
      <c r="B56" s="11" t="s">
        <v>66</v>
      </c>
      <c r="C56" s="10">
        <v>2</v>
      </c>
      <c r="D56" s="98"/>
    </row>
    <row r="57" spans="1:4" x14ac:dyDescent="0.25">
      <c r="A57" s="24" t="s">
        <v>39</v>
      </c>
      <c r="B57" s="11" t="s">
        <v>67</v>
      </c>
      <c r="C57" s="10">
        <v>3</v>
      </c>
      <c r="D57" s="98"/>
    </row>
    <row r="58" spans="1:4" x14ac:dyDescent="0.25">
      <c r="A58" s="24" t="s">
        <v>40</v>
      </c>
      <c r="B58" s="11" t="s">
        <v>68</v>
      </c>
      <c r="C58" s="10">
        <v>4</v>
      </c>
      <c r="D58" s="99"/>
    </row>
    <row r="59" spans="1:4" ht="45.75" customHeight="1" x14ac:dyDescent="0.25">
      <c r="A59" s="61" t="s">
        <v>58</v>
      </c>
      <c r="B59" s="62"/>
      <c r="C59" s="63"/>
      <c r="D59" s="19">
        <f>IF(OR(COUNT(D55:D58)&gt;1,MAX(D55:D58)&gt;4),"kontrolli hindepunkte",SUM(D55:D58)/4*20)</f>
        <v>20</v>
      </c>
    </row>
    <row r="60" spans="1:4" x14ac:dyDescent="0.25">
      <c r="A60" s="88" t="s">
        <v>42</v>
      </c>
      <c r="B60" s="89"/>
      <c r="C60" s="89"/>
      <c r="D60" s="90"/>
    </row>
    <row r="61" spans="1:4" ht="17.25" customHeight="1" x14ac:dyDescent="0.25">
      <c r="A61" s="73" t="s">
        <v>43</v>
      </c>
      <c r="B61" s="72" t="s">
        <v>81</v>
      </c>
      <c r="C61" s="72"/>
      <c r="D61" s="72"/>
    </row>
    <row r="62" spans="1:4" hidden="1" x14ac:dyDescent="0.25">
      <c r="A62" s="73"/>
      <c r="B62" s="72"/>
      <c r="C62" s="72"/>
      <c r="D62" s="72"/>
    </row>
    <row r="63" spans="1:4" ht="15" customHeight="1" x14ac:dyDescent="0.25">
      <c r="A63" s="24" t="s">
        <v>44</v>
      </c>
      <c r="B63" s="11" t="s">
        <v>49</v>
      </c>
      <c r="C63" s="10">
        <v>1</v>
      </c>
      <c r="D63" s="91">
        <v>4</v>
      </c>
    </row>
    <row r="64" spans="1:4" x14ac:dyDescent="0.25">
      <c r="A64" s="24" t="s">
        <v>45</v>
      </c>
      <c r="B64" s="11" t="s">
        <v>50</v>
      </c>
      <c r="C64" s="10">
        <v>2</v>
      </c>
      <c r="D64" s="92"/>
    </row>
    <row r="65" spans="1:15" x14ac:dyDescent="0.25">
      <c r="A65" s="24" t="s">
        <v>46</v>
      </c>
      <c r="B65" s="11" t="s">
        <v>51</v>
      </c>
      <c r="C65" s="10">
        <v>3</v>
      </c>
      <c r="D65" s="92"/>
      <c r="O65" t="s">
        <v>53</v>
      </c>
    </row>
    <row r="66" spans="1:15" x14ac:dyDescent="0.25">
      <c r="A66" s="24" t="s">
        <v>47</v>
      </c>
      <c r="B66" s="11" t="s">
        <v>52</v>
      </c>
      <c r="C66" s="10">
        <v>4</v>
      </c>
      <c r="D66" s="93"/>
    </row>
    <row r="67" spans="1:15" ht="45" x14ac:dyDescent="0.25">
      <c r="A67" s="24" t="s">
        <v>48</v>
      </c>
      <c r="B67" s="11" t="s">
        <v>82</v>
      </c>
      <c r="C67" s="10" t="s">
        <v>6</v>
      </c>
      <c r="D67" s="48">
        <v>3</v>
      </c>
    </row>
    <row r="68" spans="1:15" ht="47.25" customHeight="1" x14ac:dyDescent="0.25">
      <c r="A68" s="87" t="s">
        <v>55</v>
      </c>
      <c r="B68" s="85"/>
      <c r="C68" s="86"/>
      <c r="D68" s="19">
        <f>IF(AND(OR(D63=0,D63=1,D63=2,D63=3,D63=4),OR(D67=0,D67=1,D67=2,D67=3,D67=4)),SUM(D63:D67)/8*10,"kontrolli hindepunkte")</f>
        <v>8.75</v>
      </c>
    </row>
    <row r="69" spans="1:15" x14ac:dyDescent="0.25">
      <c r="A69" s="84" t="s">
        <v>101</v>
      </c>
      <c r="B69" s="85"/>
      <c r="C69" s="86"/>
      <c r="D69" s="18">
        <f>D13+D26+D43+D48+D51+D59+D68+D33+D40</f>
        <v>75.892857142857139</v>
      </c>
    </row>
    <row r="71" spans="1:15" x14ac:dyDescent="0.25">
      <c r="E71" s="15"/>
    </row>
    <row r="72" spans="1:15" x14ac:dyDescent="0.25">
      <c r="D72" s="49"/>
    </row>
  </sheetData>
  <mergeCells count="38">
    <mergeCell ref="D29:D32"/>
    <mergeCell ref="A34:D34"/>
    <mergeCell ref="A35:D35"/>
    <mergeCell ref="D36:D39"/>
    <mergeCell ref="D22:D25"/>
    <mergeCell ref="A27:D27"/>
    <mergeCell ref="A28:D28"/>
    <mergeCell ref="A49:D49"/>
    <mergeCell ref="A51:C51"/>
    <mergeCell ref="D55:D58"/>
    <mergeCell ref="A33:C33"/>
    <mergeCell ref="A40:C40"/>
    <mergeCell ref="A69:C69"/>
    <mergeCell ref="A68:C68"/>
    <mergeCell ref="A61:A62"/>
    <mergeCell ref="B61:D62"/>
    <mergeCell ref="A52:D52"/>
    <mergeCell ref="A60:D60"/>
    <mergeCell ref="D63:D66"/>
    <mergeCell ref="A59:C59"/>
    <mergeCell ref="A53:A54"/>
    <mergeCell ref="B53:D54"/>
    <mergeCell ref="A13:C13"/>
    <mergeCell ref="A26:C26"/>
    <mergeCell ref="A43:C43"/>
    <mergeCell ref="A48:C48"/>
    <mergeCell ref="A2:D2"/>
    <mergeCell ref="A3:D3"/>
    <mergeCell ref="B15:D16"/>
    <mergeCell ref="A41:D41"/>
    <mergeCell ref="C4:D4"/>
    <mergeCell ref="C5:D5"/>
    <mergeCell ref="A4:B4"/>
    <mergeCell ref="A5:B5"/>
    <mergeCell ref="A14:D14"/>
    <mergeCell ref="A44:D44"/>
    <mergeCell ref="D17:D20"/>
    <mergeCell ref="A15:A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0 A22:A25 A55:A58 A63:A6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selection activeCell="M9" sqref="M9"/>
    </sheetView>
  </sheetViews>
  <sheetFormatPr defaultRowHeight="15" x14ac:dyDescent="0.25"/>
  <cols>
    <col min="1" max="1" width="5.85546875" customWidth="1"/>
    <col min="2" max="2" width="56.5703125" customWidth="1"/>
    <col min="3" max="3" width="7.7109375" customWidth="1"/>
    <col min="4" max="4" width="14.7109375" customWidth="1"/>
    <col min="5" max="5" width="6.140625" customWidth="1"/>
    <col min="6" max="6" width="5.42578125" customWidth="1"/>
    <col min="7" max="7" width="4" customWidth="1"/>
    <col min="8" max="8" width="4.42578125" customWidth="1"/>
    <col min="9" max="9" width="4.85546875" customWidth="1"/>
    <col min="10" max="10" width="7.42578125" customWidth="1"/>
    <col min="11" max="11" width="4.28515625" customWidth="1"/>
    <col min="12" max="12" width="4.85546875" customWidth="1"/>
    <col min="13" max="13" width="7.28515625" customWidth="1"/>
    <col min="14" max="14" width="11.5703125" customWidth="1"/>
    <col min="15" max="15" width="8.7109375" customWidth="1"/>
  </cols>
  <sheetData>
    <row r="1" spans="1:16" x14ac:dyDescent="0.25">
      <c r="A1" s="21" t="s">
        <v>83</v>
      </c>
      <c r="B1" s="21"/>
      <c r="C1" s="21"/>
      <c r="D1" s="21"/>
    </row>
    <row r="2" spans="1:16" s="44" customFormat="1" ht="26.25" customHeight="1" x14ac:dyDescent="0.25">
      <c r="A2" s="68" t="s">
        <v>84</v>
      </c>
      <c r="B2" s="69"/>
      <c r="C2" s="69"/>
      <c r="D2" s="69"/>
    </row>
    <row r="3" spans="1:16" s="44" customFormat="1" ht="16.5" customHeight="1" x14ac:dyDescent="0.25">
      <c r="A3" s="70"/>
      <c r="B3" s="71"/>
      <c r="C3" s="71"/>
      <c r="D3" s="71"/>
    </row>
    <row r="4" spans="1:16" s="44" customFormat="1" x14ac:dyDescent="0.25">
      <c r="A4" s="75" t="s">
        <v>3</v>
      </c>
      <c r="B4" s="76"/>
      <c r="C4" s="74">
        <f>'hindepunktide koond'!A5</f>
        <v>642217780034</v>
      </c>
      <c r="D4" s="74"/>
    </row>
    <row r="5" spans="1:16" s="44" customFormat="1" x14ac:dyDescent="0.25">
      <c r="A5" s="75" t="s">
        <v>4</v>
      </c>
      <c r="B5" s="76"/>
      <c r="C5" s="74"/>
      <c r="D5" s="74"/>
    </row>
    <row r="6" spans="1:16" s="44" customFormat="1" ht="15.75" x14ac:dyDescent="0.25">
      <c r="A6" s="3"/>
    </row>
    <row r="7" spans="1:16" ht="51" customHeight="1" x14ac:dyDescent="0.25">
      <c r="A7" s="5"/>
      <c r="B7" s="7" t="s">
        <v>1</v>
      </c>
      <c r="C7" s="31" t="s">
        <v>7</v>
      </c>
      <c r="D7" s="31" t="s">
        <v>69</v>
      </c>
      <c r="E7" s="4"/>
      <c r="F7" s="23"/>
      <c r="G7" s="4"/>
      <c r="H7" s="4"/>
      <c r="I7" s="4"/>
      <c r="J7" s="4"/>
      <c r="K7" s="4"/>
    </row>
    <row r="8" spans="1:16" x14ac:dyDescent="0.25">
      <c r="A8" s="8" t="s">
        <v>0</v>
      </c>
      <c r="B8" s="8"/>
      <c r="C8" s="12"/>
      <c r="D8" s="12"/>
    </row>
    <row r="9" spans="1:16" ht="45" x14ac:dyDescent="0.25">
      <c r="A9" s="24" t="s">
        <v>2</v>
      </c>
      <c r="B9" s="34" t="s">
        <v>70</v>
      </c>
      <c r="C9" s="16" t="s">
        <v>6</v>
      </c>
      <c r="D9" s="45">
        <v>4</v>
      </c>
      <c r="E9" s="29" t="s">
        <v>53</v>
      </c>
      <c r="F9" s="32"/>
      <c r="G9" s="30"/>
      <c r="H9" s="30"/>
      <c r="I9" s="1"/>
      <c r="J9" s="1"/>
      <c r="K9" s="1"/>
      <c r="L9" s="1"/>
      <c r="M9" s="1"/>
      <c r="N9" s="1"/>
    </row>
    <row r="10" spans="1:16" ht="30" x14ac:dyDescent="0.25">
      <c r="A10" s="24" t="s">
        <v>5</v>
      </c>
      <c r="B10" s="11" t="s">
        <v>71</v>
      </c>
      <c r="C10" s="10" t="s">
        <v>60</v>
      </c>
      <c r="D10" s="46">
        <v>0</v>
      </c>
      <c r="I10" s="22"/>
      <c r="O10" t="s">
        <v>53</v>
      </c>
    </row>
    <row r="11" spans="1:16" ht="60" x14ac:dyDescent="0.25">
      <c r="A11" s="24" t="s">
        <v>8</v>
      </c>
      <c r="B11" s="11" t="s">
        <v>72</v>
      </c>
      <c r="C11" s="10" t="s">
        <v>6</v>
      </c>
      <c r="D11" s="46">
        <v>4</v>
      </c>
    </row>
    <row r="12" spans="1:16" ht="75" x14ac:dyDescent="0.25">
      <c r="A12" s="24" t="s">
        <v>9</v>
      </c>
      <c r="B12" s="11" t="s">
        <v>73</v>
      </c>
      <c r="C12" s="10" t="s">
        <v>6</v>
      </c>
      <c r="D12" s="46">
        <v>0</v>
      </c>
    </row>
    <row r="13" spans="1:16" ht="48" customHeight="1" x14ac:dyDescent="0.25">
      <c r="A13" s="58" t="s">
        <v>54</v>
      </c>
      <c r="B13" s="59"/>
      <c r="C13" s="60"/>
      <c r="D13" s="19">
        <f>IF(AND(OR(D9=0,D9=1,D9=2,D9=3,D9=4),OR(D10=0,D10=1,D10=2),OR(D11=0,D11=1,D11=2,D11=3,D11=4),OR(D12=0,D12=1,D12=2,D12=3,D12=4)),SUM(D9:D12)/14*15,"kontrolli hindepunkte")</f>
        <v>8.5714285714285712</v>
      </c>
      <c r="E13" s="15" t="s">
        <v>53</v>
      </c>
      <c r="F13" s="15" t="s">
        <v>53</v>
      </c>
      <c r="P13" t="s">
        <v>53</v>
      </c>
    </row>
    <row r="14" spans="1:16" x14ac:dyDescent="0.25">
      <c r="A14" s="88" t="s">
        <v>74</v>
      </c>
      <c r="B14" s="89"/>
      <c r="C14" s="89"/>
      <c r="D14" s="90"/>
    </row>
    <row r="15" spans="1:16" ht="15" customHeight="1" x14ac:dyDescent="0.25">
      <c r="A15" s="82" t="s">
        <v>10</v>
      </c>
      <c r="B15" s="72" t="s">
        <v>75</v>
      </c>
      <c r="C15" s="72"/>
      <c r="D15" s="72"/>
    </row>
    <row r="16" spans="1:16" x14ac:dyDescent="0.25">
      <c r="A16" s="83"/>
      <c r="B16" s="72"/>
      <c r="C16" s="72"/>
      <c r="D16" s="72"/>
    </row>
    <row r="17" spans="1:4" x14ac:dyDescent="0.25">
      <c r="A17" s="26" t="s">
        <v>11</v>
      </c>
      <c r="B17" s="11" t="s">
        <v>20</v>
      </c>
      <c r="C17" s="10">
        <v>1</v>
      </c>
      <c r="D17" s="79">
        <v>2</v>
      </c>
    </row>
    <row r="18" spans="1:4" x14ac:dyDescent="0.25">
      <c r="A18" s="26" t="s">
        <v>12</v>
      </c>
      <c r="B18" s="11" t="s">
        <v>62</v>
      </c>
      <c r="C18" s="10">
        <v>2</v>
      </c>
      <c r="D18" s="80"/>
    </row>
    <row r="19" spans="1:4" ht="30" x14ac:dyDescent="0.25">
      <c r="A19" s="26" t="s">
        <v>13</v>
      </c>
      <c r="B19" s="11" t="s">
        <v>63</v>
      </c>
      <c r="C19" s="10">
        <v>3</v>
      </c>
      <c r="D19" s="80"/>
    </row>
    <row r="20" spans="1:4" x14ac:dyDescent="0.25">
      <c r="A20" s="26" t="s">
        <v>14</v>
      </c>
      <c r="B20" s="11" t="s">
        <v>64</v>
      </c>
      <c r="C20" s="10">
        <v>4</v>
      </c>
      <c r="D20" s="81"/>
    </row>
    <row r="21" spans="1:4" ht="48.75" customHeight="1" x14ac:dyDescent="0.25">
      <c r="A21" s="27" t="s">
        <v>15</v>
      </c>
      <c r="B21" s="43" t="s">
        <v>76</v>
      </c>
      <c r="C21" s="12" t="s">
        <v>53</v>
      </c>
      <c r="D21" s="17" t="s">
        <v>53</v>
      </c>
    </row>
    <row r="22" spans="1:4" ht="15" customHeight="1" x14ac:dyDescent="0.25">
      <c r="A22" s="25" t="s">
        <v>16</v>
      </c>
      <c r="B22" s="11" t="s">
        <v>21</v>
      </c>
      <c r="C22" s="10">
        <v>1</v>
      </c>
      <c r="D22" s="91">
        <v>1</v>
      </c>
    </row>
    <row r="23" spans="1:4" x14ac:dyDescent="0.25">
      <c r="A23" s="26" t="s">
        <v>17</v>
      </c>
      <c r="B23" s="11" t="s">
        <v>22</v>
      </c>
      <c r="C23" s="10">
        <v>2</v>
      </c>
      <c r="D23" s="92"/>
    </row>
    <row r="24" spans="1:4" x14ac:dyDescent="0.25">
      <c r="A24" s="26" t="s">
        <v>18</v>
      </c>
      <c r="B24" s="11" t="s">
        <v>23</v>
      </c>
      <c r="C24" s="10">
        <v>3</v>
      </c>
      <c r="D24" s="92"/>
    </row>
    <row r="25" spans="1:4" x14ac:dyDescent="0.25">
      <c r="A25" s="26" t="s">
        <v>19</v>
      </c>
      <c r="B25" s="11" t="s">
        <v>24</v>
      </c>
      <c r="C25" s="10">
        <v>4</v>
      </c>
      <c r="D25" s="93"/>
    </row>
    <row r="26" spans="1:4" ht="48" customHeight="1" x14ac:dyDescent="0.25">
      <c r="A26" s="61" t="s">
        <v>55</v>
      </c>
      <c r="B26" s="62"/>
      <c r="C26" s="63"/>
      <c r="D26" s="20">
        <f>IF(OR(COUNT(D17:D19)&gt;1,COUNT(D22:D24)&gt;1,MAX(D17:D24)&gt;4),"kontrolli hindepunkte",SUM(D17:D19,D22:D24)/8*10)</f>
        <v>3.75</v>
      </c>
    </row>
    <row r="27" spans="1:4" x14ac:dyDescent="0.25">
      <c r="A27" s="117" t="s">
        <v>25</v>
      </c>
      <c r="B27" s="62"/>
      <c r="C27" s="89"/>
      <c r="D27" s="90"/>
    </row>
    <row r="28" spans="1:4" x14ac:dyDescent="0.25">
      <c r="A28" s="117" t="s">
        <v>92</v>
      </c>
      <c r="B28" s="89"/>
      <c r="C28" s="89"/>
      <c r="D28" s="90"/>
    </row>
    <row r="29" spans="1:4" ht="14.25" customHeight="1" x14ac:dyDescent="0.25">
      <c r="A29" s="35" t="s">
        <v>85</v>
      </c>
      <c r="B29" s="38">
        <v>0.35</v>
      </c>
      <c r="C29" s="17">
        <v>1</v>
      </c>
      <c r="D29" s="79">
        <v>2</v>
      </c>
    </row>
    <row r="30" spans="1:4" x14ac:dyDescent="0.25">
      <c r="A30" s="37" t="s">
        <v>86</v>
      </c>
      <c r="B30" s="36" t="s">
        <v>89</v>
      </c>
      <c r="C30" s="17">
        <v>2</v>
      </c>
      <c r="D30" s="80"/>
    </row>
    <row r="31" spans="1:4" x14ac:dyDescent="0.25">
      <c r="A31" s="37" t="s">
        <v>87</v>
      </c>
      <c r="B31" s="36" t="s">
        <v>90</v>
      </c>
      <c r="C31" s="17">
        <v>3</v>
      </c>
      <c r="D31" s="80"/>
    </row>
    <row r="32" spans="1:4" x14ac:dyDescent="0.25">
      <c r="A32" s="37" t="s">
        <v>88</v>
      </c>
      <c r="B32" s="36" t="s">
        <v>91</v>
      </c>
      <c r="C32" s="17">
        <v>4</v>
      </c>
      <c r="D32" s="81"/>
    </row>
    <row r="33" spans="1:4" ht="46.5" customHeight="1" x14ac:dyDescent="0.25">
      <c r="A33" s="100" t="s">
        <v>102</v>
      </c>
      <c r="B33" s="89"/>
      <c r="C33" s="89"/>
      <c r="D33" s="10">
        <f>IF(OR(COUNT(D29:D32)&gt;1,MAX(D29:D32)&gt;4),"kontrolli hindepunkte",SUM(D29:D32)/4*5)</f>
        <v>2.5</v>
      </c>
    </row>
    <row r="34" spans="1:4" x14ac:dyDescent="0.25">
      <c r="A34" s="118" t="s">
        <v>26</v>
      </c>
      <c r="B34" s="66"/>
      <c r="C34" s="89"/>
      <c r="D34" s="90"/>
    </row>
    <row r="35" spans="1:4" x14ac:dyDescent="0.25">
      <c r="A35" s="118" t="s">
        <v>92</v>
      </c>
      <c r="B35" s="89"/>
      <c r="C35" s="89"/>
      <c r="D35" s="90"/>
    </row>
    <row r="36" spans="1:4" x14ac:dyDescent="0.25">
      <c r="A36" s="39" t="s">
        <v>93</v>
      </c>
      <c r="B36" s="41">
        <v>0.25</v>
      </c>
      <c r="C36" s="40">
        <v>1</v>
      </c>
      <c r="D36" s="97">
        <v>0</v>
      </c>
    </row>
    <row r="37" spans="1:4" x14ac:dyDescent="0.25">
      <c r="A37" s="39" t="s">
        <v>94</v>
      </c>
      <c r="B37" s="13" t="s">
        <v>97</v>
      </c>
      <c r="C37" s="40">
        <v>2</v>
      </c>
      <c r="D37" s="98"/>
    </row>
    <row r="38" spans="1:4" x14ac:dyDescent="0.25">
      <c r="A38" s="39" t="s">
        <v>95</v>
      </c>
      <c r="B38" s="13" t="s">
        <v>98</v>
      </c>
      <c r="C38" s="40">
        <v>3</v>
      </c>
      <c r="D38" s="98"/>
    </row>
    <row r="39" spans="1:4" x14ac:dyDescent="0.25">
      <c r="A39" s="39" t="s">
        <v>96</v>
      </c>
      <c r="B39" s="13" t="s">
        <v>99</v>
      </c>
      <c r="C39" s="40">
        <v>4</v>
      </c>
      <c r="D39" s="99"/>
    </row>
    <row r="40" spans="1:4" ht="50.25" customHeight="1" x14ac:dyDescent="0.25">
      <c r="A40" s="101" t="s">
        <v>102</v>
      </c>
      <c r="B40" s="102"/>
      <c r="C40" s="103"/>
      <c r="D40" s="42">
        <f>IF(OR(COUNT(D36:D39)&gt;1,MAX(D36:D39)&gt;4),"kontrolli hindepunkte",SUM(D36:D39)/4*5)</f>
        <v>0</v>
      </c>
    </row>
    <row r="41" spans="1:4" x14ac:dyDescent="0.25">
      <c r="A41" s="73" t="s">
        <v>61</v>
      </c>
      <c r="B41" s="73"/>
      <c r="C41" s="73"/>
      <c r="D41" s="73"/>
    </row>
    <row r="42" spans="1:4" ht="45" x14ac:dyDescent="0.25">
      <c r="A42" s="24" t="s">
        <v>27</v>
      </c>
      <c r="B42" s="11" t="s">
        <v>77</v>
      </c>
      <c r="C42" s="10" t="s">
        <v>6</v>
      </c>
      <c r="D42" s="52">
        <v>2</v>
      </c>
    </row>
    <row r="43" spans="1:4" ht="48" customHeight="1" x14ac:dyDescent="0.25">
      <c r="A43" s="64" t="s">
        <v>56</v>
      </c>
      <c r="B43" s="62"/>
      <c r="C43" s="63"/>
      <c r="D43" s="19">
        <f>IF(OR(D42=0,D42=1,D42=2,D42=3,D42=4),D42/4*10,"kontrolli hindepunkte")</f>
        <v>5</v>
      </c>
    </row>
    <row r="44" spans="1:4" x14ac:dyDescent="0.25">
      <c r="A44" s="88" t="s">
        <v>28</v>
      </c>
      <c r="B44" s="89"/>
      <c r="C44" s="89"/>
      <c r="D44" s="90"/>
    </row>
    <row r="45" spans="1:4" ht="60" x14ac:dyDescent="0.25">
      <c r="A45" s="24" t="s">
        <v>29</v>
      </c>
      <c r="B45" s="11" t="s">
        <v>78</v>
      </c>
      <c r="C45" s="10" t="s">
        <v>6</v>
      </c>
      <c r="D45" s="46">
        <v>4</v>
      </c>
    </row>
    <row r="46" spans="1:4" ht="75" x14ac:dyDescent="0.25">
      <c r="A46" s="24" t="s">
        <v>30</v>
      </c>
      <c r="B46" s="11" t="s">
        <v>32</v>
      </c>
      <c r="C46" s="10" t="s">
        <v>6</v>
      </c>
      <c r="D46" s="46">
        <v>0</v>
      </c>
    </row>
    <row r="47" spans="1:4" ht="60" x14ac:dyDescent="0.25">
      <c r="A47" s="24" t="s">
        <v>31</v>
      </c>
      <c r="B47" s="33" t="s">
        <v>33</v>
      </c>
      <c r="C47" s="10" t="s">
        <v>6</v>
      </c>
      <c r="D47" s="46">
        <v>4</v>
      </c>
    </row>
    <row r="48" spans="1:4" ht="48.75" customHeight="1" x14ac:dyDescent="0.25">
      <c r="A48" s="65" t="s">
        <v>57</v>
      </c>
      <c r="B48" s="66"/>
      <c r="C48" s="67"/>
      <c r="D48" s="19">
        <f>IF(AND(OR(D45=0,D45=1,D45=2,D45=3,D45=4),OR(D46=0,D46=1,D46=2,D46=3,D46=4),OR(D47=0,D47=1,D47=2,D47=3,D47=4)),SUM(D45:D47)/12*20,"kontrolli hindepunkte")</f>
        <v>13.333333333333332</v>
      </c>
    </row>
    <row r="49" spans="1:4" ht="36" customHeight="1" x14ac:dyDescent="0.25">
      <c r="A49" s="108" t="s">
        <v>34</v>
      </c>
      <c r="B49" s="109"/>
      <c r="C49" s="109"/>
      <c r="D49" s="110"/>
    </row>
    <row r="50" spans="1:4" ht="45" x14ac:dyDescent="0.25">
      <c r="A50" s="24" t="s">
        <v>35</v>
      </c>
      <c r="B50" s="9" t="s">
        <v>79</v>
      </c>
      <c r="C50" s="10" t="s">
        <v>6</v>
      </c>
      <c r="D50" s="46">
        <v>0</v>
      </c>
    </row>
    <row r="51" spans="1:4" ht="45.75" customHeight="1" x14ac:dyDescent="0.25">
      <c r="A51" s="96" t="s">
        <v>56</v>
      </c>
      <c r="B51" s="89"/>
      <c r="C51" s="90"/>
      <c r="D51" s="19">
        <f>IF(OR(D50=0,D50=1,D50=2,D50=3,D50=4),D50/4*10,"kontrolli hindepunkte")</f>
        <v>0</v>
      </c>
    </row>
    <row r="52" spans="1:4" x14ac:dyDescent="0.25">
      <c r="A52" s="88" t="s">
        <v>41</v>
      </c>
      <c r="B52" s="89"/>
      <c r="C52" s="89"/>
      <c r="D52" s="90"/>
    </row>
    <row r="53" spans="1:4" ht="16.5" customHeight="1" x14ac:dyDescent="0.25">
      <c r="A53" s="82" t="s">
        <v>36</v>
      </c>
      <c r="B53" s="111" t="s">
        <v>80</v>
      </c>
      <c r="C53" s="112"/>
      <c r="D53" s="113"/>
    </row>
    <row r="54" spans="1:4" ht="15" hidden="1" customHeight="1" x14ac:dyDescent="0.25">
      <c r="A54" s="83"/>
      <c r="B54" s="114"/>
      <c r="C54" s="115"/>
      <c r="D54" s="116"/>
    </row>
    <row r="55" spans="1:4" ht="15" customHeight="1" x14ac:dyDescent="0.25">
      <c r="A55" s="24" t="s">
        <v>37</v>
      </c>
      <c r="B55" s="11" t="s">
        <v>65</v>
      </c>
      <c r="C55" s="10">
        <v>1</v>
      </c>
      <c r="D55" s="97">
        <v>2</v>
      </c>
    </row>
    <row r="56" spans="1:4" x14ac:dyDescent="0.25">
      <c r="A56" s="24" t="s">
        <v>38</v>
      </c>
      <c r="B56" s="11" t="s">
        <v>66</v>
      </c>
      <c r="C56" s="10">
        <v>2</v>
      </c>
      <c r="D56" s="98"/>
    </row>
    <row r="57" spans="1:4" x14ac:dyDescent="0.25">
      <c r="A57" s="24" t="s">
        <v>39</v>
      </c>
      <c r="B57" s="11" t="s">
        <v>67</v>
      </c>
      <c r="C57" s="10">
        <v>3</v>
      </c>
      <c r="D57" s="98"/>
    </row>
    <row r="58" spans="1:4" x14ac:dyDescent="0.25">
      <c r="A58" s="24" t="s">
        <v>40</v>
      </c>
      <c r="B58" s="11" t="s">
        <v>68</v>
      </c>
      <c r="C58" s="10">
        <v>4</v>
      </c>
      <c r="D58" s="99"/>
    </row>
    <row r="59" spans="1:4" ht="45.75" customHeight="1" x14ac:dyDescent="0.25">
      <c r="A59" s="61" t="s">
        <v>58</v>
      </c>
      <c r="B59" s="62"/>
      <c r="C59" s="63"/>
      <c r="D59" s="19">
        <f>IF(OR(COUNT(D55:D58)&gt;1,MAX(D55:D58)&gt;4),"kontrolli hindepunkte",SUM(D55:D58)/4*20)</f>
        <v>10</v>
      </c>
    </row>
    <row r="60" spans="1:4" x14ac:dyDescent="0.25">
      <c r="A60" s="88" t="s">
        <v>42</v>
      </c>
      <c r="B60" s="89"/>
      <c r="C60" s="89"/>
      <c r="D60" s="90"/>
    </row>
    <row r="61" spans="1:4" ht="15" customHeight="1" x14ac:dyDescent="0.25">
      <c r="A61" s="73" t="s">
        <v>43</v>
      </c>
      <c r="B61" s="72" t="s">
        <v>81</v>
      </c>
      <c r="C61" s="72"/>
      <c r="D61" s="72"/>
    </row>
    <row r="62" spans="1:4" ht="0.75" customHeight="1" x14ac:dyDescent="0.25">
      <c r="A62" s="73"/>
      <c r="B62" s="72"/>
      <c r="C62" s="72"/>
      <c r="D62" s="72"/>
    </row>
    <row r="63" spans="1:4" ht="15" customHeight="1" x14ac:dyDescent="0.25">
      <c r="A63" s="24" t="s">
        <v>44</v>
      </c>
      <c r="B63" s="11" t="s">
        <v>49</v>
      </c>
      <c r="C63" s="10">
        <v>1</v>
      </c>
      <c r="D63" s="91">
        <v>4</v>
      </c>
    </row>
    <row r="64" spans="1:4" x14ac:dyDescent="0.25">
      <c r="A64" s="24" t="s">
        <v>45</v>
      </c>
      <c r="B64" s="11" t="s">
        <v>50</v>
      </c>
      <c r="C64" s="10">
        <v>2</v>
      </c>
      <c r="D64" s="92"/>
    </row>
    <row r="65" spans="1:15" x14ac:dyDescent="0.25">
      <c r="A65" s="24" t="s">
        <v>46</v>
      </c>
      <c r="B65" s="11" t="s">
        <v>51</v>
      </c>
      <c r="C65" s="10">
        <v>3</v>
      </c>
      <c r="D65" s="92"/>
      <c r="O65" t="s">
        <v>53</v>
      </c>
    </row>
    <row r="66" spans="1:15" x14ac:dyDescent="0.25">
      <c r="A66" s="24" t="s">
        <v>47</v>
      </c>
      <c r="B66" s="11" t="s">
        <v>52</v>
      </c>
      <c r="C66" s="10">
        <v>4</v>
      </c>
      <c r="D66" s="93"/>
    </row>
    <row r="67" spans="1:15" ht="45" x14ac:dyDescent="0.25">
      <c r="A67" s="24" t="s">
        <v>48</v>
      </c>
      <c r="B67" s="11" t="s">
        <v>82</v>
      </c>
      <c r="C67" s="10" t="s">
        <v>6</v>
      </c>
      <c r="D67" s="46">
        <v>4</v>
      </c>
    </row>
    <row r="68" spans="1:15" ht="47.25" customHeight="1" x14ac:dyDescent="0.25">
      <c r="A68" s="87" t="s">
        <v>55</v>
      </c>
      <c r="B68" s="85"/>
      <c r="C68" s="86"/>
      <c r="D68" s="19">
        <f>IF(AND(OR(D63=0,D63=1,D63=2,D63=3,D63=4),OR(D67=0,D67=1,D67=2,D67=3,D67=4)),SUM(D63:D67)/8*10,"kontrolli hindepunkte")</f>
        <v>10</v>
      </c>
    </row>
    <row r="69" spans="1:15" x14ac:dyDescent="0.25">
      <c r="A69" s="84" t="s">
        <v>101</v>
      </c>
      <c r="B69" s="85"/>
      <c r="C69" s="86"/>
      <c r="D69" s="18">
        <f>D13+D26+D43+D48+D51+D59+D68+D33+D40</f>
        <v>53.154761904761898</v>
      </c>
    </row>
    <row r="71" spans="1:15" x14ac:dyDescent="0.25">
      <c r="E71" s="15"/>
    </row>
    <row r="72" spans="1:15" x14ac:dyDescent="0.25">
      <c r="D72" s="49"/>
    </row>
  </sheetData>
  <mergeCells count="38">
    <mergeCell ref="A2:D2"/>
    <mergeCell ref="A3:D3"/>
    <mergeCell ref="A4:B4"/>
    <mergeCell ref="C4:D4"/>
    <mergeCell ref="A5:B5"/>
    <mergeCell ref="C5:D5"/>
    <mergeCell ref="A13:C13"/>
    <mergeCell ref="A14:D14"/>
    <mergeCell ref="A15:A16"/>
    <mergeCell ref="B15:D16"/>
    <mergeCell ref="D17:D20"/>
    <mergeCell ref="A40:C40"/>
    <mergeCell ref="D22:D25"/>
    <mergeCell ref="A26:C26"/>
    <mergeCell ref="A27:D27"/>
    <mergeCell ref="A28:D28"/>
    <mergeCell ref="D29:D32"/>
    <mergeCell ref="A33:C33"/>
    <mergeCell ref="A34:D34"/>
    <mergeCell ref="A35:D35"/>
    <mergeCell ref="D36:D39"/>
    <mergeCell ref="A59:C59"/>
    <mergeCell ref="A41:D41"/>
    <mergeCell ref="A43:C43"/>
    <mergeCell ref="A44:D44"/>
    <mergeCell ref="A48:C48"/>
    <mergeCell ref="A49:D49"/>
    <mergeCell ref="A51:C51"/>
    <mergeCell ref="A52:D52"/>
    <mergeCell ref="A53:A54"/>
    <mergeCell ref="B53:D54"/>
    <mergeCell ref="D55:D58"/>
    <mergeCell ref="A69:C69"/>
    <mergeCell ref="A60:D60"/>
    <mergeCell ref="A61:A62"/>
    <mergeCell ref="B61:D62"/>
    <mergeCell ref="D63:D66"/>
    <mergeCell ref="A68:C6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A19" workbookViewId="0">
      <selection activeCell="C5" sqref="C5:D5"/>
    </sheetView>
  </sheetViews>
  <sheetFormatPr defaultRowHeight="15" x14ac:dyDescent="0.25"/>
  <cols>
    <col min="1" max="1" width="5.85546875" customWidth="1"/>
    <col min="2" max="2" width="56.5703125" customWidth="1"/>
    <col min="3" max="3" width="7.7109375" customWidth="1"/>
    <col min="4" max="4" width="14.7109375" customWidth="1"/>
    <col min="5" max="5" width="6.140625" customWidth="1"/>
    <col min="6" max="6" width="5.42578125" customWidth="1"/>
    <col min="7" max="7" width="4" customWidth="1"/>
    <col min="8" max="8" width="4.42578125" customWidth="1"/>
    <col min="9" max="9" width="4.85546875" customWidth="1"/>
    <col min="10" max="10" width="7.42578125" customWidth="1"/>
    <col min="11" max="11" width="4.28515625" customWidth="1"/>
    <col min="12" max="12" width="4.85546875" customWidth="1"/>
    <col min="13" max="13" width="7.28515625" customWidth="1"/>
    <col min="14" max="14" width="11.5703125" customWidth="1"/>
    <col min="15" max="15" width="8.7109375" customWidth="1"/>
  </cols>
  <sheetData>
    <row r="1" spans="1:16" x14ac:dyDescent="0.25">
      <c r="A1" s="21" t="s">
        <v>83</v>
      </c>
      <c r="B1" s="21"/>
      <c r="C1" s="21"/>
      <c r="D1" s="21"/>
    </row>
    <row r="2" spans="1:16" s="44" customFormat="1" ht="26.25" customHeight="1" x14ac:dyDescent="0.25">
      <c r="A2" s="68" t="s">
        <v>84</v>
      </c>
      <c r="B2" s="69"/>
      <c r="C2" s="69"/>
      <c r="D2" s="69"/>
    </row>
    <row r="3" spans="1:16" s="44" customFormat="1" ht="16.5" customHeight="1" x14ac:dyDescent="0.25">
      <c r="A3" s="70"/>
      <c r="B3" s="71"/>
      <c r="C3" s="71"/>
      <c r="D3" s="71"/>
    </row>
    <row r="4" spans="1:16" s="44" customFormat="1" x14ac:dyDescent="0.25">
      <c r="A4" s="75" t="s">
        <v>3</v>
      </c>
      <c r="B4" s="76"/>
      <c r="C4" s="122">
        <f>'hindepunktide koond'!A6</f>
        <v>642217780035</v>
      </c>
      <c r="D4" s="123"/>
    </row>
    <row r="5" spans="1:16" s="44" customFormat="1" x14ac:dyDescent="0.25">
      <c r="A5" s="75" t="s">
        <v>4</v>
      </c>
      <c r="B5" s="76"/>
      <c r="C5" s="122"/>
      <c r="D5" s="123"/>
    </row>
    <row r="6" spans="1:16" s="44" customFormat="1" ht="15.75" x14ac:dyDescent="0.25">
      <c r="A6" s="3"/>
    </row>
    <row r="7" spans="1:16" ht="51" customHeight="1" x14ac:dyDescent="0.25">
      <c r="A7" s="5"/>
      <c r="B7" s="7" t="s">
        <v>1</v>
      </c>
      <c r="C7" s="31" t="s">
        <v>7</v>
      </c>
      <c r="D7" s="31" t="s">
        <v>69</v>
      </c>
      <c r="E7" s="4"/>
      <c r="F7" s="23"/>
      <c r="G7" s="4"/>
      <c r="H7" s="4"/>
      <c r="I7" s="4"/>
      <c r="J7" s="4"/>
      <c r="K7" s="4"/>
    </row>
    <row r="8" spans="1:16" x14ac:dyDescent="0.25">
      <c r="A8" s="8" t="s">
        <v>0</v>
      </c>
      <c r="B8" s="6"/>
      <c r="C8" s="14"/>
      <c r="D8" s="12"/>
    </row>
    <row r="9" spans="1:16" ht="45" x14ac:dyDescent="0.25">
      <c r="A9" s="24" t="s">
        <v>2</v>
      </c>
      <c r="B9" s="34" t="s">
        <v>70</v>
      </c>
      <c r="C9" s="16" t="s">
        <v>6</v>
      </c>
      <c r="D9" s="45">
        <v>4</v>
      </c>
      <c r="E9" s="29" t="s">
        <v>53</v>
      </c>
      <c r="F9" s="32"/>
      <c r="G9" s="30"/>
      <c r="H9" s="30"/>
      <c r="I9" s="1"/>
      <c r="J9" s="1"/>
      <c r="K9" s="1"/>
      <c r="L9" s="1"/>
      <c r="M9" s="1"/>
      <c r="N9" s="1"/>
    </row>
    <row r="10" spans="1:16" ht="30" x14ac:dyDescent="0.25">
      <c r="A10" s="24" t="s">
        <v>5</v>
      </c>
      <c r="B10" s="11" t="s">
        <v>71</v>
      </c>
      <c r="C10" s="10" t="s">
        <v>60</v>
      </c>
      <c r="D10" s="48">
        <v>1</v>
      </c>
      <c r="I10" s="22"/>
      <c r="O10" t="s">
        <v>53</v>
      </c>
    </row>
    <row r="11" spans="1:16" ht="60" x14ac:dyDescent="0.25">
      <c r="A11" s="24" t="s">
        <v>8</v>
      </c>
      <c r="B11" s="11" t="s">
        <v>72</v>
      </c>
      <c r="C11" s="10" t="s">
        <v>6</v>
      </c>
      <c r="D11" s="46">
        <v>4</v>
      </c>
    </row>
    <row r="12" spans="1:16" ht="75" x14ac:dyDescent="0.25">
      <c r="A12" s="24" t="s">
        <v>9</v>
      </c>
      <c r="B12" s="11" t="s">
        <v>73</v>
      </c>
      <c r="C12" s="10" t="s">
        <v>6</v>
      </c>
      <c r="D12" s="46">
        <v>0</v>
      </c>
    </row>
    <row r="13" spans="1:16" ht="48" customHeight="1" x14ac:dyDescent="0.25">
      <c r="A13" s="58" t="s">
        <v>54</v>
      </c>
      <c r="B13" s="59"/>
      <c r="C13" s="60"/>
      <c r="D13" s="19">
        <f>IF(AND(OR(D9=0,D9=1,D9=2,D9=3,D9=4),OR(D10=0,D10=1,D10=2),OR(D11=0,D11=1,D11=2,D11=3,D11=4),OR(D12=0,D12=1,D12=2,D12=3,D12=4)),SUM(D9:D12)/14*15,"kontrolli hindepunkte")</f>
        <v>9.6428571428571441</v>
      </c>
      <c r="E13" s="15" t="s">
        <v>53</v>
      </c>
      <c r="F13" s="15" t="s">
        <v>53</v>
      </c>
      <c r="P13" t="s">
        <v>53</v>
      </c>
    </row>
    <row r="14" spans="1:16" x14ac:dyDescent="0.25">
      <c r="A14" s="88" t="s">
        <v>74</v>
      </c>
      <c r="B14" s="89"/>
      <c r="C14" s="89"/>
      <c r="D14" s="90"/>
    </row>
    <row r="15" spans="1:16" ht="15" customHeight="1" x14ac:dyDescent="0.25">
      <c r="A15" s="82" t="s">
        <v>10</v>
      </c>
      <c r="B15" s="72" t="s">
        <v>75</v>
      </c>
      <c r="C15" s="72"/>
      <c r="D15" s="72"/>
    </row>
    <row r="16" spans="1:16" x14ac:dyDescent="0.25">
      <c r="A16" s="83"/>
      <c r="B16" s="72"/>
      <c r="C16" s="72"/>
      <c r="D16" s="72"/>
    </row>
    <row r="17" spans="1:4" x14ac:dyDescent="0.25">
      <c r="A17" s="26" t="s">
        <v>11</v>
      </c>
      <c r="B17" s="11" t="s">
        <v>20</v>
      </c>
      <c r="C17" s="10">
        <v>1</v>
      </c>
      <c r="D17" s="79">
        <v>4</v>
      </c>
    </row>
    <row r="18" spans="1:4" x14ac:dyDescent="0.25">
      <c r="A18" s="26" t="s">
        <v>12</v>
      </c>
      <c r="B18" s="11" t="s">
        <v>62</v>
      </c>
      <c r="C18" s="10">
        <v>2</v>
      </c>
      <c r="D18" s="80"/>
    </row>
    <row r="19" spans="1:4" ht="30" x14ac:dyDescent="0.25">
      <c r="A19" s="26" t="s">
        <v>13</v>
      </c>
      <c r="B19" s="11" t="s">
        <v>63</v>
      </c>
      <c r="C19" s="10">
        <v>3</v>
      </c>
      <c r="D19" s="80"/>
    </row>
    <row r="20" spans="1:4" x14ac:dyDescent="0.25">
      <c r="A20" s="26" t="s">
        <v>14</v>
      </c>
      <c r="B20" s="11" t="s">
        <v>64</v>
      </c>
      <c r="C20" s="10">
        <v>4</v>
      </c>
      <c r="D20" s="81"/>
    </row>
    <row r="21" spans="1:4" ht="48.75" customHeight="1" x14ac:dyDescent="0.25">
      <c r="A21" s="27" t="s">
        <v>15</v>
      </c>
      <c r="B21" s="43" t="s">
        <v>76</v>
      </c>
      <c r="C21" s="12" t="s">
        <v>53</v>
      </c>
      <c r="D21" s="17" t="s">
        <v>53</v>
      </c>
    </row>
    <row r="22" spans="1:4" ht="15" customHeight="1" x14ac:dyDescent="0.25">
      <c r="A22" s="25" t="s">
        <v>16</v>
      </c>
      <c r="B22" s="11" t="s">
        <v>21</v>
      </c>
      <c r="C22" s="10">
        <v>1</v>
      </c>
      <c r="D22" s="91">
        <v>2</v>
      </c>
    </row>
    <row r="23" spans="1:4" x14ac:dyDescent="0.25">
      <c r="A23" s="26" t="s">
        <v>17</v>
      </c>
      <c r="B23" s="11" t="s">
        <v>22</v>
      </c>
      <c r="C23" s="10">
        <v>2</v>
      </c>
      <c r="D23" s="92"/>
    </row>
    <row r="24" spans="1:4" x14ac:dyDescent="0.25">
      <c r="A24" s="26" t="s">
        <v>18</v>
      </c>
      <c r="B24" s="11" t="s">
        <v>23</v>
      </c>
      <c r="C24" s="10">
        <v>3</v>
      </c>
      <c r="D24" s="92"/>
    </row>
    <row r="25" spans="1:4" x14ac:dyDescent="0.25">
      <c r="A25" s="26" t="s">
        <v>19</v>
      </c>
      <c r="B25" s="11" t="s">
        <v>24</v>
      </c>
      <c r="C25" s="10">
        <v>4</v>
      </c>
      <c r="D25" s="93"/>
    </row>
    <row r="26" spans="1:4" ht="48" customHeight="1" x14ac:dyDescent="0.25">
      <c r="A26" s="61" t="s">
        <v>55</v>
      </c>
      <c r="B26" s="62"/>
      <c r="C26" s="63"/>
      <c r="D26" s="20">
        <f>IF(OR(COUNT(D17:D19)&gt;1,COUNT(D22:D24)&gt;1,MAX(D17:D24)&gt;4),"kontrolli hindepunkte",SUM(D17:D19,D22:D24)/8*10)</f>
        <v>7.5</v>
      </c>
    </row>
    <row r="27" spans="1:4" x14ac:dyDescent="0.25">
      <c r="A27" s="117" t="s">
        <v>25</v>
      </c>
      <c r="B27" s="62"/>
      <c r="C27" s="89"/>
      <c r="D27" s="90"/>
    </row>
    <row r="28" spans="1:4" x14ac:dyDescent="0.25">
      <c r="A28" s="117" t="s">
        <v>92</v>
      </c>
      <c r="B28" s="89"/>
      <c r="C28" s="89"/>
      <c r="D28" s="90"/>
    </row>
    <row r="29" spans="1:4" ht="14.25" customHeight="1" x14ac:dyDescent="0.25">
      <c r="A29" s="35" t="s">
        <v>85</v>
      </c>
      <c r="B29" s="38">
        <v>0.35</v>
      </c>
      <c r="C29" s="17">
        <v>1</v>
      </c>
      <c r="D29" s="79">
        <v>2</v>
      </c>
    </row>
    <row r="30" spans="1:4" x14ac:dyDescent="0.25">
      <c r="A30" s="37" t="s">
        <v>86</v>
      </c>
      <c r="B30" s="36" t="s">
        <v>89</v>
      </c>
      <c r="C30" s="17">
        <v>2</v>
      </c>
      <c r="D30" s="80"/>
    </row>
    <row r="31" spans="1:4" x14ac:dyDescent="0.25">
      <c r="A31" s="37" t="s">
        <v>87</v>
      </c>
      <c r="B31" s="36" t="s">
        <v>90</v>
      </c>
      <c r="C31" s="17">
        <v>3</v>
      </c>
      <c r="D31" s="80"/>
    </row>
    <row r="32" spans="1:4" x14ac:dyDescent="0.25">
      <c r="A32" s="37" t="s">
        <v>88</v>
      </c>
      <c r="B32" s="36" t="s">
        <v>91</v>
      </c>
      <c r="C32" s="17">
        <v>4</v>
      </c>
      <c r="D32" s="81"/>
    </row>
    <row r="33" spans="1:14" ht="46.5" customHeight="1" x14ac:dyDescent="0.25">
      <c r="A33" s="100" t="s">
        <v>102</v>
      </c>
      <c r="B33" s="89"/>
      <c r="C33" s="89"/>
      <c r="D33" s="10">
        <f>IF(OR(COUNT(D29:D32)&gt;1,MAX(D29:D32)&gt;4),"kontrolli hindepunkte",SUM(D29:D32)/4*5)</f>
        <v>2.5</v>
      </c>
    </row>
    <row r="34" spans="1:14" x14ac:dyDescent="0.25">
      <c r="A34" s="118" t="s">
        <v>26</v>
      </c>
      <c r="B34" s="66"/>
      <c r="C34" s="89"/>
      <c r="D34" s="90"/>
    </row>
    <row r="35" spans="1:14" x14ac:dyDescent="0.25">
      <c r="A35" s="118" t="s">
        <v>92</v>
      </c>
      <c r="B35" s="89"/>
      <c r="C35" s="89"/>
      <c r="D35" s="90"/>
    </row>
    <row r="36" spans="1:14" x14ac:dyDescent="0.25">
      <c r="A36" s="39" t="s">
        <v>93</v>
      </c>
      <c r="B36" s="41">
        <v>0.25</v>
      </c>
      <c r="C36" s="40">
        <v>1</v>
      </c>
      <c r="D36" s="97">
        <v>0</v>
      </c>
    </row>
    <row r="37" spans="1:14" x14ac:dyDescent="0.25">
      <c r="A37" s="39" t="s">
        <v>94</v>
      </c>
      <c r="B37" s="13" t="s">
        <v>97</v>
      </c>
      <c r="C37" s="40">
        <v>2</v>
      </c>
      <c r="D37" s="98"/>
    </row>
    <row r="38" spans="1:14" x14ac:dyDescent="0.25">
      <c r="A38" s="39" t="s">
        <v>95</v>
      </c>
      <c r="B38" s="13" t="s">
        <v>98</v>
      </c>
      <c r="C38" s="40">
        <v>3</v>
      </c>
      <c r="D38" s="98"/>
    </row>
    <row r="39" spans="1:14" x14ac:dyDescent="0.25">
      <c r="A39" s="39" t="s">
        <v>96</v>
      </c>
      <c r="B39" s="13" t="s">
        <v>99</v>
      </c>
      <c r="C39" s="40">
        <v>4</v>
      </c>
      <c r="D39" s="99"/>
    </row>
    <row r="40" spans="1:14" ht="50.25" customHeight="1" x14ac:dyDescent="0.25">
      <c r="A40" s="101" t="s">
        <v>102</v>
      </c>
      <c r="B40" s="102"/>
      <c r="C40" s="103"/>
      <c r="D40" s="42">
        <f>IF(OR(COUNT(D36:D39)&gt;1,MAX(D36:D39)&gt;4),"kontrolli hindepunkte",SUM(D36:D39)/4*5)</f>
        <v>0</v>
      </c>
      <c r="N40" s="54"/>
    </row>
    <row r="41" spans="1:14" x14ac:dyDescent="0.25">
      <c r="A41" s="73" t="s">
        <v>61</v>
      </c>
      <c r="B41" s="73"/>
      <c r="C41" s="73"/>
      <c r="D41" s="73"/>
    </row>
    <row r="42" spans="1:14" ht="45" x14ac:dyDescent="0.25">
      <c r="A42" s="24" t="s">
        <v>27</v>
      </c>
      <c r="B42" s="11" t="s">
        <v>77</v>
      </c>
      <c r="C42" s="10" t="s">
        <v>6</v>
      </c>
      <c r="D42" s="47">
        <v>0</v>
      </c>
    </row>
    <row r="43" spans="1:14" ht="48" customHeight="1" x14ac:dyDescent="0.25">
      <c r="A43" s="64" t="s">
        <v>56</v>
      </c>
      <c r="B43" s="62"/>
      <c r="C43" s="63"/>
      <c r="D43" s="19">
        <f>IF(OR(D42=0,D42=1,D42=2,D42=3,D42=4),D42/4*10,"kontrolli hindepunkte")</f>
        <v>0</v>
      </c>
    </row>
    <row r="44" spans="1:14" x14ac:dyDescent="0.25">
      <c r="A44" s="88" t="s">
        <v>28</v>
      </c>
      <c r="B44" s="89"/>
      <c r="C44" s="89"/>
      <c r="D44" s="90"/>
    </row>
    <row r="45" spans="1:14" ht="60" x14ac:dyDescent="0.25">
      <c r="A45" s="24" t="s">
        <v>29</v>
      </c>
      <c r="B45" s="11" t="s">
        <v>78</v>
      </c>
      <c r="C45" s="10" t="s">
        <v>6</v>
      </c>
      <c r="D45" s="48">
        <v>4</v>
      </c>
    </row>
    <row r="46" spans="1:14" ht="75" x14ac:dyDescent="0.25">
      <c r="A46" s="24" t="s">
        <v>30</v>
      </c>
      <c r="B46" s="11" t="s">
        <v>32</v>
      </c>
      <c r="C46" s="10" t="s">
        <v>6</v>
      </c>
      <c r="D46" s="48">
        <v>3</v>
      </c>
    </row>
    <row r="47" spans="1:14" ht="60" x14ac:dyDescent="0.25">
      <c r="A47" s="24" t="s">
        <v>31</v>
      </c>
      <c r="B47" s="33" t="s">
        <v>33</v>
      </c>
      <c r="C47" s="10" t="s">
        <v>6</v>
      </c>
      <c r="D47" s="48">
        <v>3</v>
      </c>
    </row>
    <row r="48" spans="1:14" ht="48.75" customHeight="1" x14ac:dyDescent="0.25">
      <c r="A48" s="65" t="s">
        <v>57</v>
      </c>
      <c r="B48" s="66"/>
      <c r="C48" s="67"/>
      <c r="D48" s="19">
        <f>IF(AND(OR(D45=0,D45=1,D45=2,D45=3,D45=4),OR(D46=0,D46=1,D46=2,D46=3,D46=4),OR(D47=0,D47=1,D47=2,D47=3,D47=4)),SUM(D45:D47)/12*20,"kontrolli hindepunkte")</f>
        <v>16.666666666666668</v>
      </c>
    </row>
    <row r="49" spans="1:4" ht="31.5" customHeight="1" x14ac:dyDescent="0.25">
      <c r="A49" s="108" t="s">
        <v>34</v>
      </c>
      <c r="B49" s="109"/>
      <c r="C49" s="109"/>
      <c r="D49" s="110"/>
    </row>
    <row r="50" spans="1:4" ht="45" x14ac:dyDescent="0.25">
      <c r="A50" s="24" t="s">
        <v>35</v>
      </c>
      <c r="B50" s="9" t="s">
        <v>79</v>
      </c>
      <c r="C50" s="10" t="s">
        <v>6</v>
      </c>
      <c r="D50" s="48">
        <v>0</v>
      </c>
    </row>
    <row r="51" spans="1:4" ht="45.75" customHeight="1" x14ac:dyDescent="0.25">
      <c r="A51" s="96" t="s">
        <v>56</v>
      </c>
      <c r="B51" s="89"/>
      <c r="C51" s="90"/>
      <c r="D51" s="19">
        <f>IF(OR(D50=0,D50=1,D50=2,D50=3,D50=4),D50/4*10,"kontrolli hindepunkte")</f>
        <v>0</v>
      </c>
    </row>
    <row r="52" spans="1:4" x14ac:dyDescent="0.25">
      <c r="A52" s="88" t="s">
        <v>41</v>
      </c>
      <c r="B52" s="89"/>
      <c r="C52" s="89"/>
      <c r="D52" s="89"/>
    </row>
    <row r="53" spans="1:4" ht="16.5" customHeight="1" x14ac:dyDescent="0.25">
      <c r="A53" s="82" t="s">
        <v>36</v>
      </c>
      <c r="B53" s="111" t="s">
        <v>80</v>
      </c>
      <c r="C53" s="112"/>
      <c r="D53" s="112"/>
    </row>
    <row r="54" spans="1:4" ht="15" hidden="1" customHeight="1" x14ac:dyDescent="0.25">
      <c r="A54" s="83"/>
      <c r="B54" s="114"/>
      <c r="C54" s="115"/>
      <c r="D54" s="115"/>
    </row>
    <row r="55" spans="1:4" ht="15" customHeight="1" x14ac:dyDescent="0.25">
      <c r="A55" s="24" t="s">
        <v>37</v>
      </c>
      <c r="B55" s="11" t="s">
        <v>65</v>
      </c>
      <c r="C55" s="10">
        <v>1</v>
      </c>
      <c r="D55" s="97">
        <v>4</v>
      </c>
    </row>
    <row r="56" spans="1:4" x14ac:dyDescent="0.25">
      <c r="A56" s="24" t="s">
        <v>38</v>
      </c>
      <c r="B56" s="11" t="s">
        <v>66</v>
      </c>
      <c r="C56" s="10">
        <v>2</v>
      </c>
      <c r="D56" s="98"/>
    </row>
    <row r="57" spans="1:4" x14ac:dyDescent="0.25">
      <c r="A57" s="24" t="s">
        <v>39</v>
      </c>
      <c r="B57" s="11" t="s">
        <v>67</v>
      </c>
      <c r="C57" s="10">
        <v>3</v>
      </c>
      <c r="D57" s="98"/>
    </row>
    <row r="58" spans="1:4" x14ac:dyDescent="0.25">
      <c r="A58" s="24" t="s">
        <v>40</v>
      </c>
      <c r="B58" s="11" t="s">
        <v>68</v>
      </c>
      <c r="C58" s="10">
        <v>4</v>
      </c>
      <c r="D58" s="99"/>
    </row>
    <row r="59" spans="1:4" ht="45.75" customHeight="1" x14ac:dyDescent="0.25">
      <c r="A59" s="61" t="s">
        <v>58</v>
      </c>
      <c r="B59" s="62"/>
      <c r="C59" s="63"/>
      <c r="D59" s="19">
        <f>IF(OR(COUNT(D55:D58)&gt;1,MAX(D55:D58)&gt;4),"kontrolli hindepunkte",SUM(D55:D58)/4*20)</f>
        <v>20</v>
      </c>
    </row>
    <row r="60" spans="1:4" x14ac:dyDescent="0.25">
      <c r="A60" s="88" t="s">
        <v>42</v>
      </c>
      <c r="B60" s="89"/>
      <c r="C60" s="89"/>
      <c r="D60" s="90"/>
    </row>
    <row r="61" spans="1:4" ht="15" customHeight="1" x14ac:dyDescent="0.25">
      <c r="A61" s="73" t="s">
        <v>43</v>
      </c>
      <c r="B61" s="72" t="s">
        <v>81</v>
      </c>
      <c r="C61" s="72"/>
      <c r="D61" s="72"/>
    </row>
    <row r="62" spans="1:4" ht="0.75" customHeight="1" x14ac:dyDescent="0.25">
      <c r="A62" s="73"/>
      <c r="B62" s="72"/>
      <c r="C62" s="72"/>
      <c r="D62" s="72"/>
    </row>
    <row r="63" spans="1:4" ht="15" customHeight="1" x14ac:dyDescent="0.25">
      <c r="A63" s="24" t="s">
        <v>44</v>
      </c>
      <c r="B63" s="11" t="s">
        <v>49</v>
      </c>
      <c r="C63" s="10">
        <v>1</v>
      </c>
      <c r="D63" s="119">
        <v>2</v>
      </c>
    </row>
    <row r="64" spans="1:4" x14ac:dyDescent="0.25">
      <c r="A64" s="24" t="s">
        <v>45</v>
      </c>
      <c r="B64" s="11" t="s">
        <v>50</v>
      </c>
      <c r="C64" s="10">
        <v>2</v>
      </c>
      <c r="D64" s="120"/>
    </row>
    <row r="65" spans="1:15" x14ac:dyDescent="0.25">
      <c r="A65" s="24" t="s">
        <v>46</v>
      </c>
      <c r="B65" s="11" t="s">
        <v>51</v>
      </c>
      <c r="C65" s="10">
        <v>3</v>
      </c>
      <c r="D65" s="120"/>
      <c r="O65" t="s">
        <v>53</v>
      </c>
    </row>
    <row r="66" spans="1:15" x14ac:dyDescent="0.25">
      <c r="A66" s="24" t="s">
        <v>47</v>
      </c>
      <c r="B66" s="11" t="s">
        <v>52</v>
      </c>
      <c r="C66" s="10">
        <v>4</v>
      </c>
      <c r="D66" s="121"/>
    </row>
    <row r="67" spans="1:15" ht="45" x14ac:dyDescent="0.25">
      <c r="A67" s="24" t="s">
        <v>48</v>
      </c>
      <c r="B67" s="11" t="s">
        <v>82</v>
      </c>
      <c r="C67" s="10" t="s">
        <v>6</v>
      </c>
      <c r="D67" s="53">
        <v>2</v>
      </c>
    </row>
    <row r="68" spans="1:15" ht="47.25" customHeight="1" x14ac:dyDescent="0.25">
      <c r="A68" s="87" t="s">
        <v>55</v>
      </c>
      <c r="B68" s="85"/>
      <c r="C68" s="86"/>
      <c r="D68" s="19">
        <f>IF(AND(OR(D63=0,D63=1,D63=2,D63=3,D63=4),OR(D67=0,D67=1,D67=2,D67=3,D67=4)),SUM(D63:D67)/8*10,"kontrolli hindepunkte")</f>
        <v>5</v>
      </c>
    </row>
    <row r="69" spans="1:15" x14ac:dyDescent="0.25">
      <c r="A69" s="84" t="s">
        <v>101</v>
      </c>
      <c r="B69" s="85"/>
      <c r="C69" s="86"/>
      <c r="D69" s="18">
        <f>D13+D26+D43+D48+D51+D59+D68+D33+D40</f>
        <v>61.30952380952381</v>
      </c>
    </row>
    <row r="71" spans="1:15" x14ac:dyDescent="0.25">
      <c r="E71" s="15"/>
    </row>
    <row r="72" spans="1:15" x14ac:dyDescent="0.25">
      <c r="D72" s="49"/>
    </row>
  </sheetData>
  <mergeCells count="38">
    <mergeCell ref="A2:D2"/>
    <mergeCell ref="A3:D3"/>
    <mergeCell ref="A4:B4"/>
    <mergeCell ref="C4:D4"/>
    <mergeCell ref="A5:B5"/>
    <mergeCell ref="C5:D5"/>
    <mergeCell ref="A13:C13"/>
    <mergeCell ref="A14:D14"/>
    <mergeCell ref="A15:A16"/>
    <mergeCell ref="B15:D16"/>
    <mergeCell ref="D17:D20"/>
    <mergeCell ref="A40:C40"/>
    <mergeCell ref="D22:D25"/>
    <mergeCell ref="A26:C26"/>
    <mergeCell ref="A27:D27"/>
    <mergeCell ref="A28:D28"/>
    <mergeCell ref="D29:D32"/>
    <mergeCell ref="A33:C33"/>
    <mergeCell ref="A34:D34"/>
    <mergeCell ref="A35:D35"/>
    <mergeCell ref="D36:D39"/>
    <mergeCell ref="A59:C59"/>
    <mergeCell ref="A41:D41"/>
    <mergeCell ref="A43:C43"/>
    <mergeCell ref="A44:D44"/>
    <mergeCell ref="A48:C48"/>
    <mergeCell ref="A49:D49"/>
    <mergeCell ref="A51:C51"/>
    <mergeCell ref="A52:D52"/>
    <mergeCell ref="A53:A54"/>
    <mergeCell ref="B53:D54"/>
    <mergeCell ref="D55:D58"/>
    <mergeCell ref="A69:C69"/>
    <mergeCell ref="A60:D60"/>
    <mergeCell ref="A61:A62"/>
    <mergeCell ref="B61:D62"/>
    <mergeCell ref="D63:D66"/>
    <mergeCell ref="A68:C6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selection activeCell="I68" sqref="I68"/>
    </sheetView>
  </sheetViews>
  <sheetFormatPr defaultRowHeight="15" x14ac:dyDescent="0.25"/>
  <cols>
    <col min="1" max="1" width="5.85546875" customWidth="1"/>
    <col min="2" max="2" width="56.5703125" customWidth="1"/>
    <col min="3" max="3" width="7.7109375" customWidth="1"/>
    <col min="4" max="4" width="14.7109375" customWidth="1"/>
    <col min="5" max="5" width="6.140625" customWidth="1"/>
    <col min="6" max="6" width="5.42578125" customWidth="1"/>
    <col min="7" max="7" width="4" customWidth="1"/>
    <col min="8" max="8" width="4.42578125" customWidth="1"/>
    <col min="9" max="9" width="4.85546875" customWidth="1"/>
    <col min="10" max="10" width="7.42578125" customWidth="1"/>
    <col min="11" max="11" width="4.28515625" customWidth="1"/>
    <col min="12" max="12" width="4.85546875" customWidth="1"/>
    <col min="13" max="13" width="7.28515625" customWidth="1"/>
    <col min="14" max="14" width="11.5703125" customWidth="1"/>
    <col min="15" max="15" width="8.7109375" customWidth="1"/>
  </cols>
  <sheetData>
    <row r="1" spans="1:16" x14ac:dyDescent="0.25">
      <c r="A1" s="21" t="s">
        <v>83</v>
      </c>
      <c r="B1" s="21"/>
      <c r="C1" s="21"/>
      <c r="D1" s="21"/>
    </row>
    <row r="2" spans="1:16" s="44" customFormat="1" ht="26.25" customHeight="1" x14ac:dyDescent="0.25">
      <c r="A2" s="68" t="s">
        <v>84</v>
      </c>
      <c r="B2" s="69"/>
      <c r="C2" s="69"/>
      <c r="D2" s="69"/>
    </row>
    <row r="3" spans="1:16" s="44" customFormat="1" ht="16.5" customHeight="1" x14ac:dyDescent="0.25">
      <c r="A3" s="70"/>
      <c r="B3" s="71"/>
      <c r="C3" s="71"/>
      <c r="D3" s="71"/>
    </row>
    <row r="4" spans="1:16" s="44" customFormat="1" x14ac:dyDescent="0.25">
      <c r="A4" s="75" t="s">
        <v>3</v>
      </c>
      <c r="B4" s="76"/>
      <c r="C4" s="122">
        <f>'hindepunktide koond'!A7</f>
        <v>642217780036</v>
      </c>
      <c r="D4" s="123"/>
    </row>
    <row r="5" spans="1:16" s="44" customFormat="1" x14ac:dyDescent="0.25">
      <c r="A5" s="75" t="s">
        <v>4</v>
      </c>
      <c r="B5" s="76"/>
      <c r="C5" s="122"/>
      <c r="D5" s="123"/>
    </row>
    <row r="6" spans="1:16" s="44" customFormat="1" ht="15.75" x14ac:dyDescent="0.25">
      <c r="A6" s="3"/>
    </row>
    <row r="7" spans="1:16" ht="51" customHeight="1" x14ac:dyDescent="0.25">
      <c r="A7" s="5"/>
      <c r="B7" s="7" t="s">
        <v>1</v>
      </c>
      <c r="C7" s="31" t="s">
        <v>7</v>
      </c>
      <c r="D7" s="31" t="s">
        <v>69</v>
      </c>
      <c r="E7" s="4"/>
      <c r="F7" s="23"/>
      <c r="G7" s="4"/>
      <c r="H7" s="4"/>
      <c r="I7" s="4"/>
      <c r="J7" s="4"/>
      <c r="K7" s="4"/>
    </row>
    <row r="8" spans="1:16" x14ac:dyDescent="0.25">
      <c r="A8" s="8" t="s">
        <v>0</v>
      </c>
      <c r="B8" s="6"/>
      <c r="C8" s="14"/>
      <c r="D8" s="12"/>
    </row>
    <row r="9" spans="1:16" ht="45" x14ac:dyDescent="0.25">
      <c r="A9" s="24" t="s">
        <v>2</v>
      </c>
      <c r="B9" s="34" t="s">
        <v>70</v>
      </c>
      <c r="C9" s="16" t="s">
        <v>6</v>
      </c>
      <c r="D9" s="45">
        <v>4</v>
      </c>
      <c r="E9" s="29" t="s">
        <v>53</v>
      </c>
      <c r="F9" s="32"/>
      <c r="G9" s="30"/>
      <c r="H9" s="30"/>
      <c r="I9" s="1"/>
      <c r="J9" s="1"/>
      <c r="K9" s="1"/>
      <c r="L9" s="1"/>
      <c r="M9" s="1"/>
      <c r="N9" s="1"/>
    </row>
    <row r="10" spans="1:16" ht="30" x14ac:dyDescent="0.25">
      <c r="A10" s="24" t="s">
        <v>5</v>
      </c>
      <c r="B10" s="11" t="s">
        <v>71</v>
      </c>
      <c r="C10" s="10" t="s">
        <v>60</v>
      </c>
      <c r="D10" s="46">
        <v>0</v>
      </c>
      <c r="I10" s="22"/>
      <c r="O10" t="s">
        <v>53</v>
      </c>
    </row>
    <row r="11" spans="1:16" ht="60" x14ac:dyDescent="0.25">
      <c r="A11" s="24" t="s">
        <v>8</v>
      </c>
      <c r="B11" s="11" t="s">
        <v>72</v>
      </c>
      <c r="C11" s="10" t="s">
        <v>6</v>
      </c>
      <c r="D11" s="48">
        <v>3</v>
      </c>
    </row>
    <row r="12" spans="1:16" ht="75" x14ac:dyDescent="0.25">
      <c r="A12" s="24" t="s">
        <v>9</v>
      </c>
      <c r="B12" s="11" t="s">
        <v>73</v>
      </c>
      <c r="C12" s="10" t="s">
        <v>6</v>
      </c>
      <c r="D12" s="46">
        <v>4</v>
      </c>
    </row>
    <row r="13" spans="1:16" ht="48" customHeight="1" x14ac:dyDescent="0.25">
      <c r="A13" s="58" t="s">
        <v>54</v>
      </c>
      <c r="B13" s="59"/>
      <c r="C13" s="60"/>
      <c r="D13" s="19">
        <f>IF(AND(OR(D9=0,D9=1,D9=2,D9=3,D9=4),OR(D10=0,D10=1,D10=2),OR(D11=0,D11=1,D11=2,D11=3,D11=4),OR(D12=0,D12=1,D12=2,D12=3,D12=4)),SUM(D9:D12)/14*15,"kontrolli hindepunkte")</f>
        <v>11.785714285714285</v>
      </c>
      <c r="E13" s="15" t="s">
        <v>53</v>
      </c>
      <c r="F13" s="15" t="s">
        <v>53</v>
      </c>
      <c r="P13" t="s">
        <v>53</v>
      </c>
    </row>
    <row r="14" spans="1:16" x14ac:dyDescent="0.25">
      <c r="A14" s="88" t="s">
        <v>74</v>
      </c>
      <c r="B14" s="89"/>
      <c r="C14" s="89"/>
      <c r="D14" s="90"/>
    </row>
    <row r="15" spans="1:16" ht="15" customHeight="1" x14ac:dyDescent="0.25">
      <c r="A15" s="82" t="s">
        <v>10</v>
      </c>
      <c r="B15" s="72" t="s">
        <v>75</v>
      </c>
      <c r="C15" s="72"/>
      <c r="D15" s="72"/>
    </row>
    <row r="16" spans="1:16" x14ac:dyDescent="0.25">
      <c r="A16" s="83"/>
      <c r="B16" s="72"/>
      <c r="C16" s="72"/>
      <c r="D16" s="72"/>
    </row>
    <row r="17" spans="1:4" x14ac:dyDescent="0.25">
      <c r="A17" s="26" t="s">
        <v>11</v>
      </c>
      <c r="B17" s="11" t="s">
        <v>20</v>
      </c>
      <c r="C17" s="10">
        <v>1</v>
      </c>
      <c r="D17" s="79">
        <v>4</v>
      </c>
    </row>
    <row r="18" spans="1:4" x14ac:dyDescent="0.25">
      <c r="A18" s="26" t="s">
        <v>12</v>
      </c>
      <c r="B18" s="11" t="s">
        <v>62</v>
      </c>
      <c r="C18" s="10">
        <v>2</v>
      </c>
      <c r="D18" s="80"/>
    </row>
    <row r="19" spans="1:4" ht="30" x14ac:dyDescent="0.25">
      <c r="A19" s="26" t="s">
        <v>13</v>
      </c>
      <c r="B19" s="11" t="s">
        <v>63</v>
      </c>
      <c r="C19" s="10">
        <v>3</v>
      </c>
      <c r="D19" s="80"/>
    </row>
    <row r="20" spans="1:4" x14ac:dyDescent="0.25">
      <c r="A20" s="26" t="s">
        <v>14</v>
      </c>
      <c r="B20" s="11" t="s">
        <v>64</v>
      </c>
      <c r="C20" s="10">
        <v>4</v>
      </c>
      <c r="D20" s="81"/>
    </row>
    <row r="21" spans="1:4" ht="48.75" customHeight="1" x14ac:dyDescent="0.25">
      <c r="A21" s="27" t="s">
        <v>15</v>
      </c>
      <c r="B21" s="43" t="s">
        <v>76</v>
      </c>
      <c r="C21" s="12" t="s">
        <v>53</v>
      </c>
      <c r="D21" s="17" t="s">
        <v>53</v>
      </c>
    </row>
    <row r="22" spans="1:4" ht="15" customHeight="1" x14ac:dyDescent="0.25">
      <c r="A22" s="25" t="s">
        <v>16</v>
      </c>
      <c r="B22" s="11" t="s">
        <v>21</v>
      </c>
      <c r="C22" s="10">
        <v>1</v>
      </c>
      <c r="D22" s="91">
        <v>1</v>
      </c>
    </row>
    <row r="23" spans="1:4" x14ac:dyDescent="0.25">
      <c r="A23" s="26" t="s">
        <v>17</v>
      </c>
      <c r="B23" s="11" t="s">
        <v>22</v>
      </c>
      <c r="C23" s="10">
        <v>2</v>
      </c>
      <c r="D23" s="92"/>
    </row>
    <row r="24" spans="1:4" x14ac:dyDescent="0.25">
      <c r="A24" s="26" t="s">
        <v>18</v>
      </c>
      <c r="B24" s="11" t="s">
        <v>23</v>
      </c>
      <c r="C24" s="10">
        <v>3</v>
      </c>
      <c r="D24" s="92"/>
    </row>
    <row r="25" spans="1:4" x14ac:dyDescent="0.25">
      <c r="A25" s="26" t="s">
        <v>19</v>
      </c>
      <c r="B25" s="11" t="s">
        <v>24</v>
      </c>
      <c r="C25" s="10">
        <v>4</v>
      </c>
      <c r="D25" s="93"/>
    </row>
    <row r="26" spans="1:4" ht="48" customHeight="1" x14ac:dyDescent="0.25">
      <c r="A26" s="61" t="s">
        <v>55</v>
      </c>
      <c r="B26" s="62"/>
      <c r="C26" s="63"/>
      <c r="D26" s="20">
        <f>IF(OR(COUNT(D17:D19)&gt;1,COUNT(D22:D24)&gt;1,MAX(D17:D24)&gt;4),"kontrolli hindepunkte",SUM(D17:D19,D22:D24)/8*10)</f>
        <v>6.25</v>
      </c>
    </row>
    <row r="27" spans="1:4" x14ac:dyDescent="0.25">
      <c r="A27" s="117" t="s">
        <v>25</v>
      </c>
      <c r="B27" s="62"/>
      <c r="C27" s="89"/>
      <c r="D27" s="90"/>
    </row>
    <row r="28" spans="1:4" x14ac:dyDescent="0.25">
      <c r="A28" s="117" t="s">
        <v>92</v>
      </c>
      <c r="B28" s="89"/>
      <c r="C28" s="89"/>
      <c r="D28" s="90"/>
    </row>
    <row r="29" spans="1:4" ht="14.25" customHeight="1" x14ac:dyDescent="0.25">
      <c r="A29" s="35" t="s">
        <v>85</v>
      </c>
      <c r="B29" s="38">
        <v>0.35</v>
      </c>
      <c r="C29" s="17">
        <v>1</v>
      </c>
      <c r="D29" s="97">
        <v>2</v>
      </c>
    </row>
    <row r="30" spans="1:4" x14ac:dyDescent="0.25">
      <c r="A30" s="37" t="s">
        <v>86</v>
      </c>
      <c r="B30" s="36" t="s">
        <v>89</v>
      </c>
      <c r="C30" s="17">
        <v>2</v>
      </c>
      <c r="D30" s="98"/>
    </row>
    <row r="31" spans="1:4" x14ac:dyDescent="0.25">
      <c r="A31" s="37" t="s">
        <v>87</v>
      </c>
      <c r="B31" s="36" t="s">
        <v>90</v>
      </c>
      <c r="C31" s="17">
        <v>3</v>
      </c>
      <c r="D31" s="98"/>
    </row>
    <row r="32" spans="1:4" x14ac:dyDescent="0.25">
      <c r="A32" s="37" t="s">
        <v>88</v>
      </c>
      <c r="B32" s="36" t="s">
        <v>91</v>
      </c>
      <c r="C32" s="17">
        <v>4</v>
      </c>
      <c r="D32" s="99"/>
    </row>
    <row r="33" spans="1:4" ht="46.5" customHeight="1" x14ac:dyDescent="0.25">
      <c r="A33" s="100" t="s">
        <v>102</v>
      </c>
      <c r="B33" s="89"/>
      <c r="C33" s="89"/>
      <c r="D33" s="10">
        <f>IF(OR(COUNT(D29:D32)&gt;1,MAX(D29:D32)&gt;4),"kontrolli hindepunkte",SUM(D29:D32)/4*5)</f>
        <v>2.5</v>
      </c>
    </row>
    <row r="34" spans="1:4" x14ac:dyDescent="0.25">
      <c r="A34" s="118" t="s">
        <v>26</v>
      </c>
      <c r="B34" s="66"/>
      <c r="C34" s="89"/>
      <c r="D34" s="90"/>
    </row>
    <row r="35" spans="1:4" x14ac:dyDescent="0.25">
      <c r="A35" s="118" t="s">
        <v>92</v>
      </c>
      <c r="B35" s="89"/>
      <c r="C35" s="89"/>
      <c r="D35" s="90"/>
    </row>
    <row r="36" spans="1:4" x14ac:dyDescent="0.25">
      <c r="A36" s="39" t="s">
        <v>93</v>
      </c>
      <c r="B36" s="41">
        <v>0.25</v>
      </c>
      <c r="C36" s="40">
        <v>1</v>
      </c>
      <c r="D36" s="97">
        <v>0</v>
      </c>
    </row>
    <row r="37" spans="1:4" x14ac:dyDescent="0.25">
      <c r="A37" s="39" t="s">
        <v>94</v>
      </c>
      <c r="B37" s="13" t="s">
        <v>97</v>
      </c>
      <c r="C37" s="40">
        <v>2</v>
      </c>
      <c r="D37" s="98"/>
    </row>
    <row r="38" spans="1:4" x14ac:dyDescent="0.25">
      <c r="A38" s="39" t="s">
        <v>95</v>
      </c>
      <c r="B38" s="13" t="s">
        <v>98</v>
      </c>
      <c r="C38" s="40">
        <v>3</v>
      </c>
      <c r="D38" s="98"/>
    </row>
    <row r="39" spans="1:4" x14ac:dyDescent="0.25">
      <c r="A39" s="39" t="s">
        <v>96</v>
      </c>
      <c r="B39" s="13" t="s">
        <v>99</v>
      </c>
      <c r="C39" s="40">
        <v>4</v>
      </c>
      <c r="D39" s="99"/>
    </row>
    <row r="40" spans="1:4" ht="50.25" customHeight="1" x14ac:dyDescent="0.25">
      <c r="A40" s="101" t="s">
        <v>102</v>
      </c>
      <c r="B40" s="102"/>
      <c r="C40" s="103"/>
      <c r="D40" s="42">
        <f>IF(OR(COUNT(D36:D39)&gt;1,MAX(D36:D39)&gt;4),"kontrolli hindepunkte",SUM(D36:D39)/4*5)</f>
        <v>0</v>
      </c>
    </row>
    <row r="41" spans="1:4" x14ac:dyDescent="0.25">
      <c r="A41" s="73" t="s">
        <v>61</v>
      </c>
      <c r="B41" s="73"/>
      <c r="C41" s="73"/>
      <c r="D41" s="73"/>
    </row>
    <row r="42" spans="1:4" ht="45" x14ac:dyDescent="0.25">
      <c r="A42" s="24" t="s">
        <v>27</v>
      </c>
      <c r="B42" s="11" t="s">
        <v>77</v>
      </c>
      <c r="C42" s="10" t="s">
        <v>6</v>
      </c>
      <c r="D42" s="55">
        <v>3</v>
      </c>
    </row>
    <row r="43" spans="1:4" ht="48" customHeight="1" x14ac:dyDescent="0.25">
      <c r="A43" s="64" t="s">
        <v>56</v>
      </c>
      <c r="B43" s="62"/>
      <c r="C43" s="63"/>
      <c r="D43" s="19">
        <f>IF(OR(D42=0,D42=1,D42=2,D42=3,D42=4),D42/4*10,"kontrolli hindepunkte")</f>
        <v>7.5</v>
      </c>
    </row>
    <row r="44" spans="1:4" x14ac:dyDescent="0.25">
      <c r="A44" s="88" t="s">
        <v>28</v>
      </c>
      <c r="B44" s="89"/>
      <c r="C44" s="89"/>
      <c r="D44" s="90"/>
    </row>
    <row r="45" spans="1:4" ht="60" x14ac:dyDescent="0.25">
      <c r="A45" s="24" t="s">
        <v>29</v>
      </c>
      <c r="B45" s="11" t="s">
        <v>78</v>
      </c>
      <c r="C45" s="10" t="s">
        <v>6</v>
      </c>
      <c r="D45" s="46">
        <v>4</v>
      </c>
    </row>
    <row r="46" spans="1:4" ht="75" x14ac:dyDescent="0.25">
      <c r="A46" s="24" t="s">
        <v>30</v>
      </c>
      <c r="B46" s="11" t="s">
        <v>32</v>
      </c>
      <c r="C46" s="10" t="s">
        <v>6</v>
      </c>
      <c r="D46" s="46">
        <v>3</v>
      </c>
    </row>
    <row r="47" spans="1:4" ht="60" x14ac:dyDescent="0.25">
      <c r="A47" s="24" t="s">
        <v>31</v>
      </c>
      <c r="B47" s="33" t="s">
        <v>33</v>
      </c>
      <c r="C47" s="10" t="s">
        <v>6</v>
      </c>
      <c r="D47" s="46">
        <v>4</v>
      </c>
    </row>
    <row r="48" spans="1:4" ht="48.75" customHeight="1" x14ac:dyDescent="0.25">
      <c r="A48" s="65" t="s">
        <v>57</v>
      </c>
      <c r="B48" s="66"/>
      <c r="C48" s="67"/>
      <c r="D48" s="19">
        <f>IF(AND(OR(D45=0,D45=1,D45=2,D45=3,D45=4),OR(D46=0,D46=1,D46=2,D46=3,D46=4),OR(D47=0,D47=1,D47=2,D47=3,D47=4)),SUM(D45:D47)/12*20,"kontrolli hindepunkte")</f>
        <v>18.333333333333332</v>
      </c>
    </row>
    <row r="49" spans="1:4" ht="33" customHeight="1" x14ac:dyDescent="0.25">
      <c r="A49" s="108" t="s">
        <v>34</v>
      </c>
      <c r="B49" s="109"/>
      <c r="C49" s="109"/>
      <c r="D49" s="110"/>
    </row>
    <row r="50" spans="1:4" ht="45" x14ac:dyDescent="0.25">
      <c r="A50" s="24" t="s">
        <v>35</v>
      </c>
      <c r="B50" s="9" t="s">
        <v>79</v>
      </c>
      <c r="C50" s="10" t="s">
        <v>6</v>
      </c>
      <c r="D50" s="48">
        <v>2</v>
      </c>
    </row>
    <row r="51" spans="1:4" ht="45.75" customHeight="1" x14ac:dyDescent="0.25">
      <c r="A51" s="96" t="s">
        <v>56</v>
      </c>
      <c r="B51" s="89"/>
      <c r="C51" s="90"/>
      <c r="D51" s="19">
        <f>IF(OR(D50=0,D50=1,D50=2,D50=3,D50=4),D50/4*10,"kontrolli hindepunkte")</f>
        <v>5</v>
      </c>
    </row>
    <row r="52" spans="1:4" x14ac:dyDescent="0.25">
      <c r="A52" s="88" t="s">
        <v>41</v>
      </c>
      <c r="B52" s="89"/>
      <c r="C52" s="89"/>
      <c r="D52" s="90"/>
    </row>
    <row r="53" spans="1:4" ht="16.5" customHeight="1" x14ac:dyDescent="0.25">
      <c r="A53" s="82" t="s">
        <v>36</v>
      </c>
      <c r="B53" s="111" t="s">
        <v>80</v>
      </c>
      <c r="C53" s="112"/>
      <c r="D53" s="113"/>
    </row>
    <row r="54" spans="1:4" ht="13.5" customHeight="1" x14ac:dyDescent="0.25">
      <c r="A54" s="83"/>
      <c r="B54" s="114"/>
      <c r="C54" s="115"/>
      <c r="D54" s="116"/>
    </row>
    <row r="55" spans="1:4" x14ac:dyDescent="0.25">
      <c r="A55" s="24" t="s">
        <v>37</v>
      </c>
      <c r="B55" s="11" t="s">
        <v>65</v>
      </c>
      <c r="C55" s="10">
        <v>1</v>
      </c>
      <c r="D55" s="97">
        <v>3</v>
      </c>
    </row>
    <row r="56" spans="1:4" x14ac:dyDescent="0.25">
      <c r="A56" s="24" t="s">
        <v>38</v>
      </c>
      <c r="B56" s="11" t="s">
        <v>66</v>
      </c>
      <c r="C56" s="10">
        <v>2</v>
      </c>
      <c r="D56" s="98"/>
    </row>
    <row r="57" spans="1:4" x14ac:dyDescent="0.25">
      <c r="A57" s="24" t="s">
        <v>39</v>
      </c>
      <c r="B57" s="11" t="s">
        <v>67</v>
      </c>
      <c r="C57" s="10">
        <v>3</v>
      </c>
      <c r="D57" s="98"/>
    </row>
    <row r="58" spans="1:4" x14ac:dyDescent="0.25">
      <c r="A58" s="24" t="s">
        <v>40</v>
      </c>
      <c r="B58" s="11" t="s">
        <v>68</v>
      </c>
      <c r="C58" s="10">
        <v>4</v>
      </c>
      <c r="D58" s="99"/>
    </row>
    <row r="59" spans="1:4" ht="45.75" customHeight="1" x14ac:dyDescent="0.25">
      <c r="A59" s="61" t="s">
        <v>58</v>
      </c>
      <c r="B59" s="62"/>
      <c r="C59" s="63"/>
      <c r="D59" s="19">
        <f>IF(OR(COUNT(D55:D58)&gt;1,MAX(D55:D58)&gt;4),"kontrolli hindepunkte",SUM(D55:D58)/4*20)</f>
        <v>15</v>
      </c>
    </row>
    <row r="60" spans="1:4" x14ac:dyDescent="0.25">
      <c r="A60" s="88" t="s">
        <v>42</v>
      </c>
      <c r="B60" s="89"/>
      <c r="C60" s="89"/>
      <c r="D60" s="90"/>
    </row>
    <row r="61" spans="1:4" ht="15" customHeight="1" x14ac:dyDescent="0.25">
      <c r="A61" s="73" t="s">
        <v>43</v>
      </c>
      <c r="B61" s="72" t="s">
        <v>81</v>
      </c>
      <c r="C61" s="72"/>
      <c r="D61" s="72"/>
    </row>
    <row r="62" spans="1:4" ht="0.75" customHeight="1" x14ac:dyDescent="0.25">
      <c r="A62" s="73"/>
      <c r="B62" s="72"/>
      <c r="C62" s="72"/>
      <c r="D62" s="72"/>
    </row>
    <row r="63" spans="1:4" x14ac:dyDescent="0.25">
      <c r="A63" s="24" t="s">
        <v>44</v>
      </c>
      <c r="B63" s="11" t="s">
        <v>49</v>
      </c>
      <c r="C63" s="10">
        <v>1</v>
      </c>
      <c r="D63" s="91">
        <v>4</v>
      </c>
    </row>
    <row r="64" spans="1:4" x14ac:dyDescent="0.25">
      <c r="A64" s="24" t="s">
        <v>45</v>
      </c>
      <c r="B64" s="11" t="s">
        <v>50</v>
      </c>
      <c r="C64" s="10">
        <v>2</v>
      </c>
      <c r="D64" s="92"/>
    </row>
    <row r="65" spans="1:15" x14ac:dyDescent="0.25">
      <c r="A65" s="24" t="s">
        <v>46</v>
      </c>
      <c r="B65" s="11" t="s">
        <v>51</v>
      </c>
      <c r="C65" s="10">
        <v>3</v>
      </c>
      <c r="D65" s="92"/>
      <c r="O65" t="s">
        <v>53</v>
      </c>
    </row>
    <row r="66" spans="1:15" x14ac:dyDescent="0.25">
      <c r="A66" s="24" t="s">
        <v>47</v>
      </c>
      <c r="B66" s="11" t="s">
        <v>52</v>
      </c>
      <c r="C66" s="10">
        <v>4</v>
      </c>
      <c r="D66" s="93"/>
    </row>
    <row r="67" spans="1:15" ht="45" x14ac:dyDescent="0.25">
      <c r="A67" s="24" t="s">
        <v>48</v>
      </c>
      <c r="B67" s="11" t="s">
        <v>82</v>
      </c>
      <c r="C67" s="10" t="s">
        <v>6</v>
      </c>
      <c r="D67" s="48">
        <v>3</v>
      </c>
    </row>
    <row r="68" spans="1:15" ht="47.25" customHeight="1" x14ac:dyDescent="0.25">
      <c r="A68" s="87" t="s">
        <v>55</v>
      </c>
      <c r="B68" s="85"/>
      <c r="C68" s="86"/>
      <c r="D68" s="19">
        <f>IF(AND(OR(D63=0,D63=1,D63=2,D63=3,D63=4),OR(D67=0,D67=1,D67=2,D67=3,D67=4)),SUM(D63:D67)/8*10,"kontrolli hindepunkte")</f>
        <v>8.75</v>
      </c>
    </row>
    <row r="69" spans="1:15" x14ac:dyDescent="0.25">
      <c r="A69" s="84" t="s">
        <v>101</v>
      </c>
      <c r="B69" s="85"/>
      <c r="C69" s="86"/>
      <c r="D69" s="18">
        <f>D13+D26+D43+D48+D51+D59+D68+D33+D40</f>
        <v>75.11904761904762</v>
      </c>
    </row>
    <row r="71" spans="1:15" x14ac:dyDescent="0.25">
      <c r="E71" s="15"/>
    </row>
    <row r="72" spans="1:15" x14ac:dyDescent="0.25">
      <c r="D72" s="49"/>
    </row>
  </sheetData>
  <mergeCells count="38">
    <mergeCell ref="A2:D2"/>
    <mergeCell ref="A3:D3"/>
    <mergeCell ref="A4:B4"/>
    <mergeCell ref="C4:D4"/>
    <mergeCell ref="A5:B5"/>
    <mergeCell ref="C5:D5"/>
    <mergeCell ref="A13:C13"/>
    <mergeCell ref="A14:D14"/>
    <mergeCell ref="A15:A16"/>
    <mergeCell ref="B15:D16"/>
    <mergeCell ref="D17:D20"/>
    <mergeCell ref="A40:C40"/>
    <mergeCell ref="D22:D25"/>
    <mergeCell ref="A26:C26"/>
    <mergeCell ref="A27:D27"/>
    <mergeCell ref="A28:D28"/>
    <mergeCell ref="D29:D32"/>
    <mergeCell ref="A33:C33"/>
    <mergeCell ref="A34:D34"/>
    <mergeCell ref="A35:D35"/>
    <mergeCell ref="D36:D39"/>
    <mergeCell ref="A59:C59"/>
    <mergeCell ref="A41:D41"/>
    <mergeCell ref="A43:C43"/>
    <mergeCell ref="A44:D44"/>
    <mergeCell ref="A48:C48"/>
    <mergeCell ref="A49:D49"/>
    <mergeCell ref="A51:C51"/>
    <mergeCell ref="A52:D52"/>
    <mergeCell ref="A53:A54"/>
    <mergeCell ref="B53:D54"/>
    <mergeCell ref="D55:D58"/>
    <mergeCell ref="A69:C69"/>
    <mergeCell ref="A60:D60"/>
    <mergeCell ref="A61:A62"/>
    <mergeCell ref="B61:D62"/>
    <mergeCell ref="D63:D66"/>
    <mergeCell ref="A68:C6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1" sqref="A11"/>
    </sheetView>
  </sheetViews>
  <sheetFormatPr defaultRowHeight="15" x14ac:dyDescent="0.25"/>
  <cols>
    <col min="1" max="1" width="16.42578125" customWidth="1"/>
    <col min="2" max="2" width="32" customWidth="1"/>
  </cols>
  <sheetData>
    <row r="1" spans="1:2" x14ac:dyDescent="0.25">
      <c r="A1" s="124" t="s">
        <v>100</v>
      </c>
      <c r="B1" s="125"/>
    </row>
    <row r="2" spans="1:2" x14ac:dyDescent="0.25">
      <c r="A2" s="21"/>
      <c r="B2" s="21"/>
    </row>
    <row r="3" spans="1:2" x14ac:dyDescent="0.25">
      <c r="A3" s="56" t="s">
        <v>59</v>
      </c>
      <c r="B3" s="56" t="s">
        <v>103</v>
      </c>
    </row>
    <row r="4" spans="1:2" x14ac:dyDescent="0.25">
      <c r="A4" s="50">
        <v>642217780033</v>
      </c>
      <c r="B4" s="51">
        <f>'642217780033'!D69</f>
        <v>75.892857142857139</v>
      </c>
    </row>
    <row r="5" spans="1:2" x14ac:dyDescent="0.25">
      <c r="A5" s="50">
        <v>642217780034</v>
      </c>
      <c r="B5" s="51">
        <f>'642217780034'!D69</f>
        <v>53.154761904761898</v>
      </c>
    </row>
    <row r="6" spans="1:2" x14ac:dyDescent="0.25">
      <c r="A6" s="50">
        <v>642217780035</v>
      </c>
      <c r="B6" s="51">
        <f>'642217780035'!D69</f>
        <v>61.30952380952381</v>
      </c>
    </row>
    <row r="7" spans="1:2" x14ac:dyDescent="0.25">
      <c r="A7" s="50">
        <v>642217780036</v>
      </c>
      <c r="B7" s="51">
        <f>'642217780036'!D69</f>
        <v>75.11904761904762</v>
      </c>
    </row>
    <row r="9" spans="1:2" x14ac:dyDescent="0.25">
      <c r="A9" s="57" t="s">
        <v>104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642217780033</vt:lpstr>
      <vt:lpstr>642217780034</vt:lpstr>
      <vt:lpstr>642217780035</vt:lpstr>
      <vt:lpstr>642217780036</vt:lpstr>
      <vt:lpstr>hindepunktide koond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Kai.Kruusamae@pria.ee</dc:creator>
  <cp:lastModifiedBy>Eve Pohlak</cp:lastModifiedBy>
  <cp:lastPrinted>2017-11-16T07:44:05Z</cp:lastPrinted>
  <dcterms:created xsi:type="dcterms:W3CDTF">2015-11-11T08:18:28Z</dcterms:created>
  <dcterms:modified xsi:type="dcterms:W3CDTF">2020-01-27T13:05:07Z</dcterms:modified>
</cp:coreProperties>
</file>