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po\Desktop\II Voor\"/>
    </mc:Choice>
  </mc:AlternateContent>
  <bookViews>
    <workbookView xWindow="0" yWindow="0" windowWidth="28800" windowHeight="12435" tabRatio="942"/>
  </bookViews>
  <sheets>
    <sheet name="hindepunktide koond" sheetId="19" r:id="rId1"/>
    <sheet name="642216780020" sheetId="1" r:id="rId2"/>
    <sheet name="642216780021" sheetId="20" r:id="rId3"/>
    <sheet name="642216780022" sheetId="21" r:id="rId4"/>
    <sheet name="642216780023" sheetId="22" r:id="rId5"/>
    <sheet name="642216780024" sheetId="23" r:id="rId6"/>
    <sheet name="642216780025" sheetId="24" r:id="rId7"/>
    <sheet name="642216780026" sheetId="25" r:id="rId8"/>
    <sheet name="642216780027" sheetId="26" r:id="rId9"/>
    <sheet name="642216780028" sheetId="27" r:id="rId10"/>
    <sheet name="642216780029" sheetId="28" r:id="rId11"/>
    <sheet name="642216780030" sheetId="29" r:id="rId12"/>
    <sheet name="642216780031" sheetId="30" r:id="rId13"/>
    <sheet name="642216780032" sheetId="31" r:id="rId14"/>
  </sheets>
  <calcPr calcId="162913"/>
</workbook>
</file>

<file path=xl/calcChain.xml><?xml version="1.0" encoding="utf-8"?>
<calcChain xmlns="http://schemas.openxmlformats.org/spreadsheetml/2006/main">
  <c r="F68" i="29" l="1"/>
  <c r="F13" i="31" l="1"/>
  <c r="E51" i="31" l="1"/>
  <c r="E13" i="24"/>
  <c r="C4" i="31" l="1"/>
  <c r="F68" i="31"/>
  <c r="E68" i="31"/>
  <c r="D68" i="31"/>
  <c r="G67" i="31"/>
  <c r="G63" i="31"/>
  <c r="F59" i="31"/>
  <c r="E59" i="31"/>
  <c r="D59" i="31"/>
  <c r="G55" i="31"/>
  <c r="F51" i="31"/>
  <c r="D51" i="31"/>
  <c r="G50" i="31"/>
  <c r="F48" i="31"/>
  <c r="E48" i="31"/>
  <c r="D48" i="31"/>
  <c r="G47" i="31"/>
  <c r="G46" i="31"/>
  <c r="G45" i="31"/>
  <c r="F43" i="31"/>
  <c r="E43" i="31"/>
  <c r="D43" i="31"/>
  <c r="G42" i="31"/>
  <c r="D40" i="31"/>
  <c r="D33" i="31"/>
  <c r="F26" i="31"/>
  <c r="E26" i="31"/>
  <c r="D26" i="31"/>
  <c r="G22" i="31"/>
  <c r="G17" i="31"/>
  <c r="E13" i="31"/>
  <c r="D13" i="31"/>
  <c r="G12" i="31"/>
  <c r="G11" i="31"/>
  <c r="G10" i="31"/>
  <c r="G9" i="31"/>
  <c r="C4" i="30"/>
  <c r="F68" i="30"/>
  <c r="E68" i="30"/>
  <c r="D68" i="30"/>
  <c r="G67" i="30"/>
  <c r="G63" i="30"/>
  <c r="F59" i="30"/>
  <c r="E59" i="30"/>
  <c r="D59" i="30"/>
  <c r="G55" i="30"/>
  <c r="F51" i="30"/>
  <c r="E51" i="30"/>
  <c r="D51" i="30"/>
  <c r="G50" i="30"/>
  <c r="F48" i="30"/>
  <c r="E48" i="30"/>
  <c r="D48" i="30"/>
  <c r="G47" i="30"/>
  <c r="G46" i="30"/>
  <c r="G45" i="30"/>
  <c r="F43" i="30"/>
  <c r="E43" i="30"/>
  <c r="D43" i="30"/>
  <c r="G42" i="30"/>
  <c r="D40" i="30"/>
  <c r="D33" i="30"/>
  <c r="F26" i="30"/>
  <c r="E26" i="30"/>
  <c r="D26" i="30"/>
  <c r="G22" i="30"/>
  <c r="G17" i="30"/>
  <c r="F13" i="30"/>
  <c r="E13" i="30"/>
  <c r="D13" i="30"/>
  <c r="G12" i="30"/>
  <c r="G11" i="30"/>
  <c r="G10" i="30"/>
  <c r="G9" i="30"/>
  <c r="C4" i="29"/>
  <c r="E68" i="29"/>
  <c r="D68" i="29"/>
  <c r="G67" i="29"/>
  <c r="G63" i="29"/>
  <c r="F59" i="29"/>
  <c r="E59" i="29"/>
  <c r="D59" i="29"/>
  <c r="G55" i="29"/>
  <c r="F51" i="29"/>
  <c r="E51" i="29"/>
  <c r="D51" i="29"/>
  <c r="G50" i="29"/>
  <c r="F48" i="29"/>
  <c r="E48" i="29"/>
  <c r="D48" i="29"/>
  <c r="G47" i="29"/>
  <c r="G46" i="29"/>
  <c r="G45" i="29"/>
  <c r="F43" i="29"/>
  <c r="E43" i="29"/>
  <c r="D43" i="29"/>
  <c r="G42" i="29"/>
  <c r="D40" i="29"/>
  <c r="D33" i="29"/>
  <c r="F26" i="29"/>
  <c r="E26" i="29"/>
  <c r="D26" i="29"/>
  <c r="G22" i="29"/>
  <c r="G17" i="29"/>
  <c r="F13" i="29"/>
  <c r="E13" i="29"/>
  <c r="D13" i="29"/>
  <c r="G12" i="29"/>
  <c r="G11" i="29"/>
  <c r="G10" i="29"/>
  <c r="G9" i="29"/>
  <c r="C4" i="28"/>
  <c r="F68" i="28"/>
  <c r="E68" i="28"/>
  <c r="D68" i="28"/>
  <c r="G67" i="28"/>
  <c r="G63" i="28"/>
  <c r="F59" i="28"/>
  <c r="E59" i="28"/>
  <c r="D59" i="28"/>
  <c r="G55" i="28"/>
  <c r="F51" i="28"/>
  <c r="E51" i="28"/>
  <c r="D51" i="28"/>
  <c r="G50" i="28"/>
  <c r="F48" i="28"/>
  <c r="E48" i="28"/>
  <c r="D48" i="28"/>
  <c r="G47" i="28"/>
  <c r="G46" i="28"/>
  <c r="G45" i="28"/>
  <c r="F43" i="28"/>
  <c r="E43" i="28"/>
  <c r="D43" i="28"/>
  <c r="G42" i="28"/>
  <c r="D40" i="28"/>
  <c r="D33" i="28"/>
  <c r="F26" i="28"/>
  <c r="E26" i="28"/>
  <c r="D26" i="28"/>
  <c r="G22" i="28"/>
  <c r="G17" i="28"/>
  <c r="F13" i="28"/>
  <c r="E13" i="28"/>
  <c r="D13" i="28"/>
  <c r="G12" i="28"/>
  <c r="G11" i="28"/>
  <c r="G10" i="28"/>
  <c r="G9" i="28"/>
  <c r="C4" i="27"/>
  <c r="F68" i="27"/>
  <c r="E68" i="27"/>
  <c r="D68" i="27"/>
  <c r="G67" i="27"/>
  <c r="G63" i="27"/>
  <c r="F59" i="27"/>
  <c r="E59" i="27"/>
  <c r="D59" i="27"/>
  <c r="G55" i="27"/>
  <c r="F51" i="27"/>
  <c r="E51" i="27"/>
  <c r="D51" i="27"/>
  <c r="G50" i="27"/>
  <c r="F48" i="27"/>
  <c r="E48" i="27"/>
  <c r="D48" i="27"/>
  <c r="G47" i="27"/>
  <c r="G46" i="27"/>
  <c r="G45" i="27"/>
  <c r="F43" i="27"/>
  <c r="E43" i="27"/>
  <c r="D43" i="27"/>
  <c r="G42" i="27"/>
  <c r="D40" i="27"/>
  <c r="D33" i="27"/>
  <c r="F26" i="27"/>
  <c r="E26" i="27"/>
  <c r="D26" i="27"/>
  <c r="G22" i="27"/>
  <c r="G17" i="27"/>
  <c r="F13" i="27"/>
  <c r="E13" i="27"/>
  <c r="D13" i="27"/>
  <c r="G12" i="27"/>
  <c r="G11" i="27"/>
  <c r="G10" i="27"/>
  <c r="G9" i="27"/>
  <c r="C4" i="26"/>
  <c r="F68" i="26"/>
  <c r="E68" i="26"/>
  <c r="D68" i="26"/>
  <c r="G67" i="26"/>
  <c r="G63" i="26"/>
  <c r="F59" i="26"/>
  <c r="E59" i="26"/>
  <c r="D59" i="26"/>
  <c r="G55" i="26"/>
  <c r="F51" i="26"/>
  <c r="E51" i="26"/>
  <c r="D51" i="26"/>
  <c r="G50" i="26"/>
  <c r="F48" i="26"/>
  <c r="E48" i="26"/>
  <c r="D48" i="26"/>
  <c r="G47" i="26"/>
  <c r="G46" i="26"/>
  <c r="G45" i="26"/>
  <c r="F43" i="26"/>
  <c r="E43" i="26"/>
  <c r="D43" i="26"/>
  <c r="G42" i="26"/>
  <c r="D40" i="26"/>
  <c r="D33" i="26"/>
  <c r="F26" i="26"/>
  <c r="E26" i="26"/>
  <c r="D26" i="26"/>
  <c r="G22" i="26"/>
  <c r="G17" i="26"/>
  <c r="F13" i="26"/>
  <c r="E13" i="26"/>
  <c r="D13" i="26"/>
  <c r="G12" i="26"/>
  <c r="G11" i="26"/>
  <c r="G10" i="26"/>
  <c r="G9" i="26"/>
  <c r="C4" i="25"/>
  <c r="F68" i="25"/>
  <c r="E68" i="25"/>
  <c r="D68" i="25"/>
  <c r="G67" i="25"/>
  <c r="G63" i="25"/>
  <c r="F59" i="25"/>
  <c r="E59" i="25"/>
  <c r="D59" i="25"/>
  <c r="G55" i="25"/>
  <c r="F51" i="25"/>
  <c r="E51" i="25"/>
  <c r="D51" i="25"/>
  <c r="G50" i="25"/>
  <c r="F48" i="25"/>
  <c r="E48" i="25"/>
  <c r="D48" i="25"/>
  <c r="G47" i="25"/>
  <c r="G46" i="25"/>
  <c r="G45" i="25"/>
  <c r="F43" i="25"/>
  <c r="E43" i="25"/>
  <c r="D43" i="25"/>
  <c r="G42" i="25"/>
  <c r="D40" i="25"/>
  <c r="D70" i="25" s="1"/>
  <c r="D10" i="19" s="1"/>
  <c r="D33" i="25"/>
  <c r="F26" i="25"/>
  <c r="E26" i="25"/>
  <c r="D26" i="25"/>
  <c r="G22" i="25"/>
  <c r="G17" i="25"/>
  <c r="F13" i="25"/>
  <c r="E13" i="25"/>
  <c r="D13" i="25"/>
  <c r="G12" i="25"/>
  <c r="G11" i="25"/>
  <c r="G10" i="25"/>
  <c r="G9" i="25"/>
  <c r="C4" i="24"/>
  <c r="F68" i="24"/>
  <c r="E68" i="24"/>
  <c r="D68" i="24"/>
  <c r="G67" i="24"/>
  <c r="G63" i="24"/>
  <c r="F59" i="24"/>
  <c r="E59" i="24"/>
  <c r="D59" i="24"/>
  <c r="G55" i="24"/>
  <c r="F51" i="24"/>
  <c r="E51" i="24"/>
  <c r="D51" i="24"/>
  <c r="G50" i="24"/>
  <c r="F48" i="24"/>
  <c r="E48" i="24"/>
  <c r="D48" i="24"/>
  <c r="G47" i="24"/>
  <c r="G46" i="24"/>
  <c r="G45" i="24"/>
  <c r="F43" i="24"/>
  <c r="E43" i="24"/>
  <c r="D43" i="24"/>
  <c r="G42" i="24"/>
  <c r="D40" i="24"/>
  <c r="D33" i="24"/>
  <c r="F26" i="24"/>
  <c r="E26" i="24"/>
  <c r="D26" i="24"/>
  <c r="G22" i="24"/>
  <c r="G17" i="24"/>
  <c r="F13" i="24"/>
  <c r="D13" i="24"/>
  <c r="G12" i="24"/>
  <c r="G11" i="24"/>
  <c r="G10" i="24"/>
  <c r="G9" i="24"/>
  <c r="C4" i="23"/>
  <c r="F68" i="23"/>
  <c r="E68" i="23"/>
  <c r="D68" i="23"/>
  <c r="G67" i="23"/>
  <c r="G63" i="23"/>
  <c r="F59" i="23"/>
  <c r="E59" i="23"/>
  <c r="D59" i="23"/>
  <c r="G55" i="23"/>
  <c r="F51" i="23"/>
  <c r="E51" i="23"/>
  <c r="D51" i="23"/>
  <c r="G50" i="23"/>
  <c r="F48" i="23"/>
  <c r="E48" i="23"/>
  <c r="D48" i="23"/>
  <c r="G47" i="23"/>
  <c r="G46" i="23"/>
  <c r="G45" i="23"/>
  <c r="F43" i="23"/>
  <c r="E43" i="23"/>
  <c r="D43" i="23"/>
  <c r="G42" i="23"/>
  <c r="D40" i="23"/>
  <c r="D33" i="23"/>
  <c r="F26" i="23"/>
  <c r="E26" i="23"/>
  <c r="D26" i="23"/>
  <c r="G22" i="23"/>
  <c r="G17" i="23"/>
  <c r="F13" i="23"/>
  <c r="E13" i="23"/>
  <c r="D13" i="23"/>
  <c r="G12" i="23"/>
  <c r="G11" i="23"/>
  <c r="G10" i="23"/>
  <c r="G9" i="23"/>
  <c r="C4" i="22"/>
  <c r="F68" i="22"/>
  <c r="E68" i="22"/>
  <c r="D68" i="22"/>
  <c r="G67" i="22"/>
  <c r="G63" i="22"/>
  <c r="F59" i="22"/>
  <c r="E59" i="22"/>
  <c r="D59" i="22"/>
  <c r="G55" i="22"/>
  <c r="F51" i="22"/>
  <c r="E51" i="22"/>
  <c r="D51" i="22"/>
  <c r="G50" i="22"/>
  <c r="F48" i="22"/>
  <c r="E48" i="22"/>
  <c r="D48" i="22"/>
  <c r="G47" i="22"/>
  <c r="G46" i="22"/>
  <c r="G45" i="22"/>
  <c r="F43" i="22"/>
  <c r="E43" i="22"/>
  <c r="D43" i="22"/>
  <c r="G42" i="22"/>
  <c r="D40" i="22"/>
  <c r="D33" i="22"/>
  <c r="F26" i="22"/>
  <c r="E26" i="22"/>
  <c r="D26" i="22"/>
  <c r="G22" i="22"/>
  <c r="G17" i="22"/>
  <c r="F13" i="22"/>
  <c r="E13" i="22"/>
  <c r="D13" i="22"/>
  <c r="G12" i="22"/>
  <c r="G11" i="22"/>
  <c r="G10" i="22"/>
  <c r="G9" i="22"/>
  <c r="C4" i="21"/>
  <c r="F68" i="21"/>
  <c r="E68" i="21"/>
  <c r="D68" i="21"/>
  <c r="G67" i="21"/>
  <c r="G63" i="21"/>
  <c r="F59" i="21"/>
  <c r="E59" i="21"/>
  <c r="D59" i="21"/>
  <c r="G55" i="21"/>
  <c r="F51" i="21"/>
  <c r="E51" i="21"/>
  <c r="D51" i="21"/>
  <c r="G50" i="21"/>
  <c r="F48" i="21"/>
  <c r="E48" i="21"/>
  <c r="D48" i="21"/>
  <c r="G47" i="21"/>
  <c r="G46" i="21"/>
  <c r="G45" i="21"/>
  <c r="F43" i="21"/>
  <c r="E43" i="21"/>
  <c r="D43" i="21"/>
  <c r="G42" i="21"/>
  <c r="D40" i="21"/>
  <c r="D33" i="21"/>
  <c r="F26" i="21"/>
  <c r="E26" i="21"/>
  <c r="D26" i="21"/>
  <c r="G22" i="21"/>
  <c r="G17" i="21"/>
  <c r="F13" i="21"/>
  <c r="E13" i="21"/>
  <c r="D13" i="21"/>
  <c r="G12" i="21"/>
  <c r="G11" i="21"/>
  <c r="G10" i="21"/>
  <c r="G9" i="21"/>
  <c r="C4" i="20"/>
  <c r="F68" i="20"/>
  <c r="E68" i="20"/>
  <c r="D68" i="20"/>
  <c r="G67" i="20"/>
  <c r="G63" i="20"/>
  <c r="F59" i="20"/>
  <c r="E59" i="20"/>
  <c r="D59" i="20"/>
  <c r="G55" i="20"/>
  <c r="F51" i="20"/>
  <c r="E51" i="20"/>
  <c r="D51" i="20"/>
  <c r="G50" i="20"/>
  <c r="F48" i="20"/>
  <c r="E48" i="20"/>
  <c r="D48" i="20"/>
  <c r="G47" i="20"/>
  <c r="G46" i="20"/>
  <c r="G45" i="20"/>
  <c r="F43" i="20"/>
  <c r="E43" i="20"/>
  <c r="D43" i="20"/>
  <c r="G42" i="20"/>
  <c r="D40" i="20"/>
  <c r="D33" i="20"/>
  <c r="F26" i="20"/>
  <c r="E26" i="20"/>
  <c r="D26" i="20"/>
  <c r="G22" i="20"/>
  <c r="G17" i="20"/>
  <c r="F13" i="20"/>
  <c r="E13" i="20"/>
  <c r="D13" i="20"/>
  <c r="G12" i="20"/>
  <c r="G11" i="20"/>
  <c r="G10" i="20"/>
  <c r="G9" i="20"/>
  <c r="G11" i="1"/>
  <c r="G51" i="20" l="1"/>
  <c r="D70" i="26"/>
  <c r="D11" i="19" s="1"/>
  <c r="D70" i="20"/>
  <c r="D5" i="19" s="1"/>
  <c r="G43" i="21"/>
  <c r="D70" i="28"/>
  <c r="D13" i="19" s="1"/>
  <c r="G51" i="22"/>
  <c r="G51" i="21"/>
  <c r="D70" i="23"/>
  <c r="D8" i="19" s="1"/>
  <c r="D70" i="27"/>
  <c r="D12" i="19" s="1"/>
  <c r="G43" i="29"/>
  <c r="G43" i="31"/>
  <c r="D70" i="21"/>
  <c r="D6" i="19" s="1"/>
  <c r="D70" i="22"/>
  <c r="D7" i="19" s="1"/>
  <c r="G51" i="23"/>
  <c r="G51" i="26"/>
  <c r="D70" i="29"/>
  <c r="D14" i="19" s="1"/>
  <c r="D70" i="31"/>
  <c r="D16" i="19" s="1"/>
  <c r="D70" i="24"/>
  <c r="D9" i="19" s="1"/>
  <c r="G51" i="25"/>
  <c r="G51" i="29"/>
  <c r="D70" i="30"/>
  <c r="D15" i="19" s="1"/>
  <c r="G51" i="30"/>
  <c r="G51" i="31"/>
  <c r="G51" i="28"/>
  <c r="D69" i="31"/>
  <c r="D69" i="30"/>
  <c r="D69" i="29"/>
  <c r="D69" i="28"/>
  <c r="G59" i="27"/>
  <c r="D69" i="27"/>
  <c r="D69" i="26"/>
  <c r="G43" i="25"/>
  <c r="D69" i="25"/>
  <c r="D69" i="24"/>
  <c r="D69" i="23"/>
  <c r="G43" i="22"/>
  <c r="D69" i="22"/>
  <c r="D69" i="21"/>
  <c r="D69" i="20"/>
  <c r="G48" i="31"/>
  <c r="G68" i="30"/>
  <c r="G43" i="30"/>
  <c r="F69" i="30"/>
  <c r="G59" i="29"/>
  <c r="G48" i="29"/>
  <c r="F69" i="29"/>
  <c r="G26" i="29"/>
  <c r="G59" i="28"/>
  <c r="G43" i="28"/>
  <c r="F69" i="28"/>
  <c r="G26" i="28"/>
  <c r="G51" i="27"/>
  <c r="G43" i="27"/>
  <c r="F69" i="27"/>
  <c r="F69" i="26"/>
  <c r="G48" i="25"/>
  <c r="F69" i="25"/>
  <c r="G43" i="24"/>
  <c r="G51" i="24"/>
  <c r="F69" i="24"/>
  <c r="G59" i="23"/>
  <c r="F69" i="23"/>
  <c r="G26" i="23"/>
  <c r="F69" i="22"/>
  <c r="F69" i="21"/>
  <c r="G68" i="20"/>
  <c r="G48" i="20"/>
  <c r="F69" i="20"/>
  <c r="G59" i="31"/>
  <c r="G26" i="31"/>
  <c r="G59" i="30"/>
  <c r="G48" i="30"/>
  <c r="E69" i="30"/>
  <c r="G26" i="30"/>
  <c r="G68" i="29"/>
  <c r="E69" i="29"/>
  <c r="G68" i="28"/>
  <c r="G48" i="28"/>
  <c r="E69" i="28"/>
  <c r="G68" i="27"/>
  <c r="E69" i="27"/>
  <c r="G48" i="27"/>
  <c r="G26" i="27"/>
  <c r="G68" i="26"/>
  <c r="G59" i="26"/>
  <c r="G48" i="26"/>
  <c r="G43" i="26"/>
  <c r="G26" i="26"/>
  <c r="E69" i="26"/>
  <c r="G68" i="25"/>
  <c r="G59" i="25"/>
  <c r="G26" i="25"/>
  <c r="E69" i="25"/>
  <c r="G68" i="24"/>
  <c r="G59" i="24"/>
  <c r="G48" i="24"/>
  <c r="E69" i="24"/>
  <c r="G26" i="24"/>
  <c r="G68" i="23"/>
  <c r="G48" i="23"/>
  <c r="G43" i="23"/>
  <c r="E69" i="23"/>
  <c r="G59" i="22"/>
  <c r="G68" i="22"/>
  <c r="G48" i="22"/>
  <c r="E69" i="22"/>
  <c r="G26" i="22"/>
  <c r="G68" i="21"/>
  <c r="G59" i="21"/>
  <c r="G48" i="21"/>
  <c r="E69" i="21"/>
  <c r="G26" i="21"/>
  <c r="G59" i="20"/>
  <c r="G43" i="20"/>
  <c r="G26" i="20"/>
  <c r="E69" i="20"/>
  <c r="E69" i="31"/>
  <c r="G68" i="31"/>
  <c r="F69" i="31"/>
  <c r="G13" i="31"/>
  <c r="G13" i="30"/>
  <c r="G13" i="29"/>
  <c r="G13" i="28"/>
  <c r="G13" i="27"/>
  <c r="G13" i="26"/>
  <c r="G13" i="25"/>
  <c r="G13" i="24"/>
  <c r="G13" i="23"/>
  <c r="G13" i="22"/>
  <c r="G13" i="21"/>
  <c r="G13" i="20"/>
  <c r="G67" i="1"/>
  <c r="G63" i="1"/>
  <c r="D40" i="1"/>
  <c r="G69" i="30" l="1"/>
  <c r="G69" i="29"/>
  <c r="G69" i="28"/>
  <c r="G69" i="27"/>
  <c r="G69" i="26"/>
  <c r="G69" i="25"/>
  <c r="G69" i="24"/>
  <c r="G69" i="23"/>
  <c r="G69" i="22"/>
  <c r="G69" i="21"/>
  <c r="G69" i="20"/>
  <c r="G69" i="31"/>
  <c r="F68" i="1"/>
  <c r="E68" i="1"/>
  <c r="G50" i="1"/>
  <c r="G55" i="1"/>
  <c r="F59" i="1"/>
  <c r="E59" i="1"/>
  <c r="G47" i="1"/>
  <c r="G46" i="1"/>
  <c r="G45" i="1"/>
  <c r="F51" i="1"/>
  <c r="E51" i="1"/>
  <c r="F48" i="1"/>
  <c r="E48" i="1"/>
  <c r="G42" i="1"/>
  <c r="F43" i="1"/>
  <c r="E43" i="1"/>
  <c r="D33" i="1"/>
  <c r="G22" i="1"/>
  <c r="F26" i="1"/>
  <c r="E26" i="1"/>
  <c r="G17" i="1"/>
  <c r="G10" i="1"/>
  <c r="G12" i="1"/>
  <c r="G9" i="1"/>
  <c r="F13" i="1"/>
  <c r="E13" i="1"/>
  <c r="C4" i="1"/>
  <c r="G71" i="20" l="1"/>
  <c r="C5" i="19"/>
  <c r="E5" i="19" s="1"/>
  <c r="G71" i="24"/>
  <c r="C9" i="19"/>
  <c r="E9" i="19" s="1"/>
  <c r="G71" i="28"/>
  <c r="C13" i="19"/>
  <c r="E13" i="19" s="1"/>
  <c r="G71" i="21"/>
  <c r="C6" i="19"/>
  <c r="E6" i="19" s="1"/>
  <c r="G71" i="25"/>
  <c r="C10" i="19"/>
  <c r="E10" i="19" s="1"/>
  <c r="G71" i="29"/>
  <c r="C14" i="19"/>
  <c r="E14" i="19" s="1"/>
  <c r="G71" i="22"/>
  <c r="C7" i="19"/>
  <c r="E7" i="19" s="1"/>
  <c r="G71" i="26"/>
  <c r="C11" i="19"/>
  <c r="E11" i="19" s="1"/>
  <c r="G71" i="30"/>
  <c r="C15" i="19"/>
  <c r="E15" i="19" s="1"/>
  <c r="G71" i="31"/>
  <c r="C16" i="19"/>
  <c r="E16" i="19" s="1"/>
  <c r="G71" i="23"/>
  <c r="C8" i="19"/>
  <c r="E8" i="19" s="1"/>
  <c r="G71" i="27"/>
  <c r="C12" i="19"/>
  <c r="E12" i="19" s="1"/>
  <c r="E69" i="1"/>
  <c r="F69" i="1"/>
  <c r="D70" i="1"/>
  <c r="D4" i="19" s="1"/>
  <c r="D68" i="1"/>
  <c r="G68" i="1" s="1"/>
  <c r="D59" i="1" l="1"/>
  <c r="G59" i="1" s="1"/>
  <c r="D13" i="1"/>
  <c r="G13" i="1" s="1"/>
  <c r="D51" i="1" l="1"/>
  <c r="G51" i="1" s="1"/>
  <c r="D48" i="1"/>
  <c r="G48" i="1" s="1"/>
  <c r="D43" i="1"/>
  <c r="G43" i="1" s="1"/>
  <c r="D26" i="1" l="1"/>
  <c r="G26" i="1" s="1"/>
  <c r="D69" i="1" l="1"/>
  <c r="G69" i="1" s="1"/>
  <c r="G71" i="1" l="1"/>
  <c r="C4" i="19"/>
  <c r="E4" i="19" s="1"/>
</calcChain>
</file>

<file path=xl/sharedStrings.xml><?xml version="1.0" encoding="utf-8"?>
<sst xmlns="http://schemas.openxmlformats.org/spreadsheetml/2006/main" count="1552" uniqueCount="110">
  <si>
    <t>1. Kõrgema lisandväärtusega toote tootmisele suunatud investeeringud</t>
  </si>
  <si>
    <t>Hindamiskriteerium</t>
  </si>
  <si>
    <t>1.1</t>
  </si>
  <si>
    <t>Taotluse viitenumber:</t>
  </si>
  <si>
    <t>Keskmise suurusega ettevõtjate ja suurettevõtjate põllumajandustoodete töötlemise ning turustamise investeeringutoetuse taotluste hindamisleht</t>
  </si>
  <si>
    <t>1.2</t>
  </si>
  <si>
    <t>0-4</t>
  </si>
  <si>
    <t>Hinde-punktid</t>
  </si>
  <si>
    <t>1.3</t>
  </si>
  <si>
    <t>1.4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</si>
  <si>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</si>
  <si>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</si>
  <si>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</si>
  <si>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</si>
  <si>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</si>
  <si>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</si>
  <si>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</si>
  <si>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</si>
  <si>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</si>
  <si>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</si>
  <si>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Täistööajaga töökohtade arv ei muutu</t>
  </si>
  <si>
    <t>keskmine tunnipalk (+/– 2%)</t>
  </si>
  <si>
    <t>üle 2% kuni 8% kõrgem tunnipalk</t>
  </si>
  <si>
    <t>üle 8% kuni 15% kõrgem tunnipalk</t>
  </si>
  <si>
    <t>üle 15% kõrgem tunnipalk</t>
  </si>
  <si>
    <t>4.1</t>
  </si>
  <si>
    <t>5. Toote välisturule müümise osakaalu suurendamisele suunatud investeeringud</t>
  </si>
  <si>
    <t>5.1</t>
  </si>
  <si>
    <t>5.2</t>
  </si>
  <si>
    <t>5.3</t>
  </si>
  <si>
    <t>Taotlejal on olemas terviklik ekspordi sihtturu analüüs ja ekspordiplaan (sh on kaardistatud eksporditava toote konkurentsieelised sihtturul võrreldes põhiliste konkurentidega) ning ekspordi edendamise eest vastutav personal (ekspordijuht)</t>
  </si>
  <si>
    <t>Taotlejal on kogemus välisriigis müügiedendustegevuse elluviimisel ning võimekus ekspordi edendamisega seotud tegevuse kavandamiseks ja elluviimiseks (sh eraldi eksporditegevuse eest vastutav personal)</t>
  </si>
  <si>
    <t>6. Uue töötlemisüksuse rajamisele, olemasoleva võimsuse samaaegsele sulgemisele ja mitme töötlemisüksuse ühte kohta koondamisele suunatud investeeringud</t>
  </si>
  <si>
    <t>6.1</t>
  </si>
  <si>
    <t>7.1</t>
  </si>
  <si>
    <t>7.1.1</t>
  </si>
  <si>
    <t>7.1.2</t>
  </si>
  <si>
    <t>7.1.3</t>
  </si>
  <si>
    <t>7.1.4</t>
  </si>
  <si>
    <t>7. Suurema toorainekoguse kasutamisele suunatud investeeringud</t>
  </si>
  <si>
    <t>8. Taotleja konkurentsivõimet ja jätkusuutlikkust suurendavad investeeringud</t>
  </si>
  <si>
    <t>8.1</t>
  </si>
  <si>
    <t>8.1.1</t>
  </si>
  <si>
    <t>8.1.2</t>
  </si>
  <si>
    <t>8.1.3</t>
  </si>
  <si>
    <t>8.1.4</t>
  </si>
  <si>
    <t>8.2</t>
  </si>
  <si>
    <t>kuni 5%</t>
  </si>
  <si>
    <t>üle 5% kuni 10%</t>
  </si>
  <si>
    <t>üle 10% kuni 15%</t>
  </si>
  <si>
    <t>üle 15%</t>
  </si>
  <si>
    <t>Lisa 3</t>
  </si>
  <si>
    <t>Hindamiskriteeriumi maksimaalsed hindepunktid on 14, osakaaluga 15%. Arvutuse tulemusena on hindamiskriteeriumi lõplikud maksimaalsed hindepunktid:</t>
  </si>
  <si>
    <t>Hindamiskriteeriumi maksimaalsed hindepunktid on 8, osakaaluga 10%. Arvutuse tulemusena on hindamiskriteeriumi lõplikud maksimaalsed hindepunktid:</t>
  </si>
  <si>
    <t>Hindamiskriteeriumi maksimaalsed hindepunktid on 4, osakaaluga 10%. Arvutuse tulemusena on hindamiskriteeriumi lõplikud maksimaalsed hindepunktid:</t>
  </si>
  <si>
    <t>Hindamiskriteeriumi maksimaalsed hindepunktid on 12, osakaaluga 20%. Arvutuse tulemusena on hindamiskriteeriumi lõplikud maksimaalsed hindepunktid:</t>
  </si>
  <si>
    <t>Hindamiskriteeriumi maksimaalsed hindepunktid on 4, osakaaluga 20%. Arvutuse tulemusena on hindamiskriteeriumi lõplikud maksimaalsed hindepunktid:</t>
  </si>
  <si>
    <t>Hindamiskriteeriumite lõplikud hindepunktid kokku (maksimaalselt 95):</t>
  </si>
  <si>
    <t>Hindepunktide koond</t>
  </si>
  <si>
    <t xml:space="preserve">Viitenumber </t>
  </si>
  <si>
    <t>0-2</t>
  </si>
  <si>
    <t>4. Suuremat koostööd tegevad ettevõtjad</t>
  </si>
  <si>
    <t>Kavandatakse luua kuni 5% rohkem täistööajaga töökohti</t>
  </si>
  <si>
    <t>Kavandatakse luua üle 5% kuni 10% rohkem täistööajaga töökohti</t>
  </si>
  <si>
    <t>Kavandatakse luua üle 10% rohkem täistööajaga töökohti</t>
  </si>
  <si>
    <t>Põhitooraine kasutamine suureneb kuni 15%</t>
  </si>
  <si>
    <t>Põhitooraine kasutamine suureneb üle 15% kuni 25%</t>
  </si>
  <si>
    <t>Põhitooraine kasutamine suureneb üle 25% kuni 35%</t>
  </si>
  <si>
    <t>Põhitooraine kasutamine suureneb üle 35%</t>
  </si>
  <si>
    <t>Hindaja 1 antud hindepunktid</t>
  </si>
  <si>
    <t>Hindaja 2 antud hindepunktid</t>
  </si>
  <si>
    <t>Hindaja 3 antud hindepunktid</t>
  </si>
  <si>
    <t xml:space="preserve">Hindepunktide keskmine </t>
  </si>
  <si>
    <t>3.1. Suurema omafinantseeringuga investeeringud (keskmise suurusega ettevõtjad), hindab PRIA</t>
  </si>
  <si>
    <t>3.2. Suurema omafinantseeringuga investeeringud (suurettevõtjad), hindab PRIA</t>
  </si>
  <si>
    <t>3.1.1</t>
  </si>
  <si>
    <t>3.1.2</t>
  </si>
  <si>
    <t>3.1.3</t>
  </si>
  <si>
    <t>3.1.4</t>
  </si>
  <si>
    <t>22-24%</t>
  </si>
  <si>
    <t>19-21%</t>
  </si>
  <si>
    <t>15-18%</t>
  </si>
  <si>
    <t>3.2.1</t>
  </si>
  <si>
    <t>3.2.2</t>
  </si>
  <si>
    <t>3.2.3</t>
  </si>
  <si>
    <t>3.2.4</t>
  </si>
  <si>
    <t>28-34%</t>
  </si>
  <si>
    <t>21-27%</t>
  </si>
  <si>
    <t>15-20%</t>
  </si>
  <si>
    <t>Toetatava tegevuse toetuse määr:</t>
  </si>
  <si>
    <t>Hindamiskriteeriumi maksimaalsed hindepunktid on 4, osakaaluga 5%. Arvutuse tulemusena on hindamiskriteeriumi lõplikud maksimaalsed hindepunktid:</t>
  </si>
  <si>
    <r>
      <t>Taotleja on taotluse esitamise aastal või sellele eelnenud aastal tootnud töödeldud toodet</t>
    </r>
    <r>
      <rPr>
        <sz val="11"/>
        <color theme="1"/>
        <rFont val="Calibri"/>
        <family val="2"/>
        <charset val="186"/>
        <scheme val="minor"/>
      </rPr>
      <t>, mida on realiseeritud jaekaubanduses</t>
    </r>
  </si>
  <si>
    <t>Taotleja on taotluse esitamise aastale eelnenud aastal tootnud mahetoodet, mida on realiseeritud jaekaubanduses</t>
  </si>
  <si>
    <t>Investeeringu tulemusena võetakse taotleja jaoks kasutusele uudne toiduainetööstuse valdkonna tehnoloogia või tootmisprotsess, mis aitab parandada ettevõtte tulemuslikkust</t>
  </si>
  <si>
    <r>
      <t>Taotleja on taotluse esitamise ajaks sõlminud teadus- ja arendusasutusega kirjaliku lepingu, millega telliti tootearendusega seotud teadus- või arendustöö</t>
    </r>
    <r>
      <rPr>
        <sz val="11"/>
        <color theme="1"/>
        <rFont val="Calibri"/>
        <family val="2"/>
        <charset val="186"/>
        <scheme val="minor"/>
      </rPr>
      <t>. Teadus- või arendustöö ei tohi olla lõpetatud enne taotluse esitamise aastale eelnenud aastat</t>
    </r>
  </si>
  <si>
    <t>2. Töökohti loovad ja säilitavad investeeringud</t>
  </si>
  <si>
    <r>
      <t>Investeeringuga kavandatakse luua uued täistööajaga töökohad.
Täistööajaga töökohtade juurdekasv protsentides</t>
    </r>
    <r>
      <rPr>
        <b/>
        <sz val="11"/>
        <color theme="1"/>
        <rFont val="Calibri"/>
        <family val="2"/>
        <scheme val="minor"/>
      </rPr>
      <t>:</t>
    </r>
  </si>
  <si>
    <r>
      <t>Investeeringu tulemusena kavandatavate töökohtade brutotunnipalk võrrelduna Eesti toiduainetööstuse keskmise brutotunnipalgaga</t>
    </r>
    <r>
      <rPr>
        <b/>
        <sz val="11"/>
        <color theme="1"/>
        <rFont val="Calibri"/>
        <family val="2"/>
        <scheme val="minor"/>
      </rPr>
      <t>:</t>
    </r>
  </si>
  <si>
    <t>Ettevõtja osalemine erinevates toiduainetööstuse valdkonna koostöövormides ja -projektides on olnud aktiivne ning sisuline</t>
  </si>
  <si>
    <t>Taotlejal on kogemus omatoodetud toote eksportimisel (sh lepinguline suhe ostjaga) ning väljakujunenud turustuskanal (vahendajad, jaekaubandus, emaettevõte, internet, otseturustus)</t>
  </si>
  <si>
    <r>
      <t>Taotleja tehtud investeering on suunatud uue töötlemisüksuse rajamisele või mitme töötlemisüksuse ühte kohta koondamisele</t>
    </r>
    <r>
      <rPr>
        <sz val="11"/>
        <color theme="1"/>
        <rFont val="Calibri"/>
        <family val="2"/>
        <charset val="186"/>
        <scheme val="minor"/>
      </rPr>
      <t xml:space="preserve"> </t>
    </r>
  </si>
  <si>
    <r>
      <t>Taotleja tehtud investeeringu tulemusena suureneb tootmisvõimsus, mille tulemusena on võimalik hakata töötlema suuremaid toorainekoguseid</t>
    </r>
    <r>
      <rPr>
        <b/>
        <sz val="11"/>
        <color theme="1"/>
        <rFont val="Calibri"/>
        <family val="2"/>
        <scheme val="minor"/>
      </rPr>
      <t>:</t>
    </r>
  </si>
  <si>
    <r>
      <t>Taotleja tehtud investeeringu tulemusena kasvab puhas lisandväärtus töötaja kohta</t>
    </r>
    <r>
      <rPr>
        <b/>
        <sz val="11"/>
        <color theme="1"/>
        <rFont val="Calibri"/>
        <family val="2"/>
        <scheme val="minor"/>
      </rPr>
      <t>:</t>
    </r>
  </si>
  <si>
    <t>Taotleja hinnang ja vajadus investeeringu tegemiseks on põhjendatud ning investeeringu mõju ettevõtja üldisele konkurentsivõimele ja jätkusuutlikkusele on analüüsitud</t>
  </si>
  <si>
    <t>PRIA poolt hinnatud hindamiskriteeriumite lõplikud hindepunktid (maksimaalselt 5):</t>
  </si>
  <si>
    <t xml:space="preserve">Komisjon + PRIA (maksimaalselt 100): </t>
  </si>
  <si>
    <t xml:space="preserve"> </t>
  </si>
  <si>
    <t xml:space="preserve">Punktid kokku </t>
  </si>
  <si>
    <t>kaalutud hindepunktid (komisjon)</t>
  </si>
  <si>
    <t>kaalutud hindepunktid (PRIA)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</si>
</sst>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.0000000000"/>
  </numFmts>
  <fonts count="33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b/>
      <u/>
      <sz val="11"/>
      <color indexed="12"/>
      <name val="Roboto Condensed"/>
    </font>
    <font>
      <sz val="11"/>
      <color indexed="8"/>
      <name val="Times New Roman"/>
      <family val="1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9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9" applyNumberFormat="0" applyAlignment="0" applyProtection="0"/>
    <xf numFmtId="0" fontId="17" fillId="8" borderId="20" applyNumberFormat="0" applyAlignment="0" applyProtection="0"/>
    <xf numFmtId="0" fontId="18" fillId="8" borderId="19" applyNumberFormat="0" applyAlignment="0" applyProtection="0"/>
    <xf numFmtId="0" fontId="19" fillId="0" borderId="21" applyNumberFormat="0" applyFill="0" applyAlignment="0" applyProtection="0"/>
    <xf numFmtId="0" fontId="20" fillId="9" borderId="22" applyNumberFormat="0" applyAlignment="0" applyProtection="0"/>
    <xf numFmtId="0" fontId="21" fillId="0" borderId="0" applyNumberFormat="0" applyFill="0" applyBorder="0" applyAlignment="0" applyProtection="0"/>
    <xf numFmtId="0" fontId="8" fillId="10" borderId="23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Protection="0">
      <alignment vertical="top" wrapText="1"/>
      <protection locked="0"/>
    </xf>
    <xf numFmtId="0" fontId="27" fillId="0" borderId="0"/>
    <xf numFmtId="0" fontId="31" fillId="0" borderId="0"/>
    <xf numFmtId="0" fontId="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2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49" fontId="2" fillId="2" borderId="4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2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1" fontId="5" fillId="2" borderId="1" xfId="0" applyNumberFormat="1" applyFont="1" applyFill="1" applyBorder="1"/>
    <xf numFmtId="0" fontId="5" fillId="2" borderId="1" xfId="0" applyFont="1" applyFill="1" applyBorder="1"/>
    <xf numFmtId="4" fontId="0" fillId="2" borderId="1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49" fontId="2" fillId="2" borderId="4" xfId="0" applyNumberFormat="1" applyFont="1" applyFill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0" fontId="25" fillId="0" borderId="1" xfId="0" applyFont="1" applyBorder="1" applyAlignment="1">
      <alignment horizontal="center" vertical="center" wrapText="1"/>
    </xf>
    <xf numFmtId="165" fontId="0" fillId="2" borderId="1" xfId="0" applyNumberFormat="1" applyFill="1" applyBorder="1"/>
    <xf numFmtId="0" fontId="0" fillId="2" borderId="0" xfId="0" applyFill="1" applyAlignment="1"/>
    <xf numFmtId="0" fontId="5" fillId="0" borderId="1" xfId="0" applyNumberFormat="1" applyFont="1" applyBorder="1" applyAlignment="1">
      <alignment horizontal="center" vertical="center"/>
    </xf>
    <xf numFmtId="1" fontId="25" fillId="2" borderId="1" xfId="0" applyNumberFormat="1" applyFont="1" applyFill="1" applyBorder="1"/>
    <xf numFmtId="0" fontId="25" fillId="2" borderId="1" xfId="0" applyFont="1" applyFill="1" applyBorder="1"/>
    <xf numFmtId="165" fontId="25" fillId="2" borderId="1" xfId="0" applyNumberFormat="1" applyFont="1" applyFill="1" applyBorder="1"/>
    <xf numFmtId="4" fontId="25" fillId="2" borderId="1" xfId="0" applyNumberFormat="1" applyFont="1" applyFill="1" applyBorder="1"/>
    <xf numFmtId="0" fontId="0" fillId="2" borderId="10" xfId="0" applyFill="1" applyBorder="1" applyAlignment="1"/>
    <xf numFmtId="0" fontId="0" fillId="2" borderId="0" xfId="0" applyFill="1" applyAlignment="1"/>
    <xf numFmtId="0" fontId="2" fillId="2" borderId="4" xfId="0" applyFont="1" applyFill="1" applyBorder="1" applyAlignment="1">
      <alignment horizontal="left" vertical="top" wrapText="1"/>
    </xf>
    <xf numFmtId="0" fontId="0" fillId="0" borderId="5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6" fontId="0" fillId="2" borderId="4" xfId="0" applyNumberFormat="1" applyFill="1" applyBorder="1" applyAlignment="1">
      <alignment vertical="top" wrapText="1"/>
    </xf>
    <xf numFmtId="16" fontId="0" fillId="2" borderId="5" xfId="0" applyNumberFormat="1" applyFill="1" applyBorder="1" applyAlignment="1">
      <alignment vertical="top" wrapText="1"/>
    </xf>
    <xf numFmtId="16" fontId="0" fillId="2" borderId="7" xfId="0" applyNumberFormat="1" applyFill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16" fontId="0" fillId="2" borderId="4" xfId="0" applyNumberFormat="1" applyFill="1" applyBorder="1" applyAlignment="1">
      <alignment horizontal="left" vertical="top" wrapText="1"/>
    </xf>
    <xf numFmtId="16" fontId="0" fillId="2" borderId="5" xfId="0" applyNumberFormat="1" applyFill="1" applyBorder="1" applyAlignment="1">
      <alignment horizontal="left" vertical="top" wrapText="1"/>
    </xf>
    <xf numFmtId="16" fontId="0" fillId="2" borderId="7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0" fillId="2" borderId="7" xfId="0" applyNumberForma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2" fillId="2" borderId="4" xfId="0" applyFont="1" applyFill="1" applyBorder="1" applyAlignment="1"/>
    <xf numFmtId="49" fontId="2" fillId="2" borderId="4" xfId="0" applyNumberFormat="1" applyFont="1" applyFill="1" applyBorder="1" applyAlignment="1"/>
    <xf numFmtId="0" fontId="2" fillId="2" borderId="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0" fillId="0" borderId="8" xfId="0" applyBorder="1" applyAlignment="1"/>
    <xf numFmtId="0" fontId="0" fillId="0" borderId="9" xfId="0" applyBorder="1" applyAlignment="1"/>
    <xf numFmtId="0" fontId="2" fillId="2" borderId="3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0" fillId="0" borderId="12" xfId="0" applyBorder="1" applyAlignment="1"/>
    <xf numFmtId="0" fontId="0" fillId="0" borderId="13" xfId="0" applyBorder="1" applyAlignment="1"/>
    <xf numFmtId="49" fontId="0" fillId="2" borderId="4" xfId="0" applyNumberForma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2" borderId="5" xfId="0" applyFont="1" applyFill="1" applyBorder="1" applyAlignment="1"/>
    <xf numFmtId="0" fontId="2" fillId="2" borderId="7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5" xfId="0" applyFont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9" fontId="2" fillId="2" borderId="5" xfId="0" applyNumberFormat="1" applyFont="1" applyFill="1" applyBorder="1" applyAlignment="1"/>
    <xf numFmtId="49" fontId="2" fillId="2" borderId="4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Comma 3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customBuiltin="1"/>
    <cellStyle name="Hyperlink 2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2 2" xfId="48"/>
    <cellStyle name="Normal 3" xfId="49"/>
    <cellStyle name="Normal 4" xfId="50"/>
    <cellStyle name="Normal 5" xfId="51"/>
    <cellStyle name="Normal 6" xfId="42"/>
    <cellStyle name="Note" xfId="15" builtinId="10" customBuiltin="1"/>
    <cellStyle name="Output" xfId="10" builtinId="21" customBuiltin="1"/>
    <cellStyle name="Percent 2" xfId="52"/>
    <cellStyle name="Percent 3" xfId="5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2" sqref="A2"/>
    </sheetView>
  </sheetViews>
  <sheetFormatPr defaultRowHeight="15" x14ac:dyDescent="0.25"/>
  <cols>
    <col min="1" max="1" width="15.28515625" customWidth="1"/>
    <col min="2" max="2" width="17.140625" hidden="1" customWidth="1"/>
    <col min="3" max="3" width="30.140625" customWidth="1"/>
    <col min="4" max="4" width="26.28515625" style="37" customWidth="1"/>
    <col min="5" max="5" width="23.140625" style="37" customWidth="1"/>
    <col min="6" max="6" width="11.42578125" bestFit="1" customWidth="1"/>
    <col min="8" max="8" width="10" bestFit="1" customWidth="1"/>
  </cols>
  <sheetData>
    <row r="1" spans="1:7" x14ac:dyDescent="0.25">
      <c r="A1" s="77" t="s">
        <v>58</v>
      </c>
      <c r="B1" s="78"/>
      <c r="C1" s="78"/>
      <c r="D1" s="71"/>
      <c r="E1" s="71"/>
    </row>
    <row r="2" spans="1:7" x14ac:dyDescent="0.25">
      <c r="G2" t="s">
        <v>106</v>
      </c>
    </row>
    <row r="3" spans="1:7" x14ac:dyDescent="0.25">
      <c r="A3" s="8" t="s">
        <v>59</v>
      </c>
      <c r="B3" s="8" t="s">
        <v>106</v>
      </c>
      <c r="C3" s="8" t="s">
        <v>108</v>
      </c>
      <c r="D3" s="45" t="s">
        <v>109</v>
      </c>
      <c r="E3" s="45" t="s">
        <v>107</v>
      </c>
      <c r="G3" s="67" t="s">
        <v>106</v>
      </c>
    </row>
    <row r="4" spans="1:7" x14ac:dyDescent="0.25">
      <c r="A4" s="53">
        <v>642216780020</v>
      </c>
      <c r="B4" s="54" t="s">
        <v>106</v>
      </c>
      <c r="C4" s="70">
        <f>'642216780020'!G69</f>
        <v>69.126984126984127</v>
      </c>
      <c r="D4" s="70">
        <f>'642216780020'!D70</f>
        <v>2.5</v>
      </c>
      <c r="E4" s="55">
        <f>SUM(C4:D4)</f>
        <v>71.626984126984127</v>
      </c>
    </row>
    <row r="5" spans="1:7" x14ac:dyDescent="0.25">
      <c r="A5" s="53">
        <v>642216780021</v>
      </c>
      <c r="B5" s="54" t="s">
        <v>106</v>
      </c>
      <c r="C5" s="70">
        <f>'642216780021'!G69</f>
        <v>67.996031746031747</v>
      </c>
      <c r="D5" s="70">
        <f>'642216780021'!D70</f>
        <v>2.5</v>
      </c>
      <c r="E5" s="55">
        <f t="shared" ref="E5:E16" si="0">SUM(C5:D5)</f>
        <v>70.496031746031747</v>
      </c>
    </row>
    <row r="6" spans="1:7" x14ac:dyDescent="0.25">
      <c r="A6" s="53">
        <v>642216780022</v>
      </c>
      <c r="B6" s="54" t="s">
        <v>106</v>
      </c>
      <c r="C6" s="70">
        <f>'642216780022'!G69</f>
        <v>63.571428571428577</v>
      </c>
      <c r="D6" s="70">
        <f>'642216780022'!D70</f>
        <v>1.25</v>
      </c>
      <c r="E6" s="55">
        <f t="shared" si="0"/>
        <v>64.821428571428584</v>
      </c>
    </row>
    <row r="7" spans="1:7" x14ac:dyDescent="0.25">
      <c r="A7" s="53">
        <v>642216780023</v>
      </c>
      <c r="B7" s="54" t="s">
        <v>106</v>
      </c>
      <c r="C7" s="70">
        <f>'642216780023'!G69</f>
        <v>72.063492063492063</v>
      </c>
      <c r="D7" s="70">
        <f>'642216780023'!D70</f>
        <v>1.25</v>
      </c>
      <c r="E7" s="55">
        <f t="shared" si="0"/>
        <v>73.313492063492063</v>
      </c>
    </row>
    <row r="8" spans="1:7" x14ac:dyDescent="0.25">
      <c r="A8" s="53">
        <v>642216780024</v>
      </c>
      <c r="B8" s="54" t="s">
        <v>106</v>
      </c>
      <c r="C8" s="70">
        <f>'642216780024'!G69</f>
        <v>64.345238095238088</v>
      </c>
      <c r="D8" s="70">
        <f>'642216780024'!D70</f>
        <v>2.5</v>
      </c>
      <c r="E8" s="55">
        <f t="shared" si="0"/>
        <v>66.845238095238088</v>
      </c>
    </row>
    <row r="9" spans="1:7" x14ac:dyDescent="0.25">
      <c r="A9" s="53">
        <v>642216780025</v>
      </c>
      <c r="B9" s="54" t="s">
        <v>106</v>
      </c>
      <c r="C9" s="70">
        <f>'642216780025'!G69</f>
        <v>63.273809523809518</v>
      </c>
      <c r="D9" s="70">
        <f>'642216780025'!D70</f>
        <v>1.25</v>
      </c>
      <c r="E9" s="55">
        <f t="shared" si="0"/>
        <v>64.523809523809518</v>
      </c>
    </row>
    <row r="10" spans="1:7" x14ac:dyDescent="0.25">
      <c r="A10" s="53">
        <v>642216780026</v>
      </c>
      <c r="B10" s="45" t="s">
        <v>106</v>
      </c>
      <c r="C10" s="70">
        <f>'642216780026'!G69</f>
        <v>68.492063492063494</v>
      </c>
      <c r="D10" s="70">
        <f>'642216780026'!D70</f>
        <v>1.25</v>
      </c>
      <c r="E10" s="55">
        <f t="shared" si="0"/>
        <v>69.742063492063494</v>
      </c>
    </row>
    <row r="11" spans="1:7" x14ac:dyDescent="0.25">
      <c r="A11" s="73">
        <v>642216780027</v>
      </c>
      <c r="B11" s="74" t="s">
        <v>106</v>
      </c>
      <c r="C11" s="75">
        <f>'642216780027'!G69</f>
        <v>46.626984126984127</v>
      </c>
      <c r="D11" s="75">
        <f>'642216780027'!D70</f>
        <v>2.5</v>
      </c>
      <c r="E11" s="76">
        <f t="shared" si="0"/>
        <v>49.126984126984127</v>
      </c>
      <c r="F11" s="66"/>
    </row>
    <row r="12" spans="1:7" x14ac:dyDescent="0.25">
      <c r="A12" s="73">
        <v>642216780028</v>
      </c>
      <c r="B12" s="74" t="s">
        <v>106</v>
      </c>
      <c r="C12" s="75">
        <f>'642216780028'!G69</f>
        <v>62.023809523809518</v>
      </c>
      <c r="D12" s="75">
        <f>'642216780028'!D70</f>
        <v>2.5</v>
      </c>
      <c r="E12" s="76">
        <f t="shared" si="0"/>
        <v>64.523809523809518</v>
      </c>
    </row>
    <row r="13" spans="1:7" x14ac:dyDescent="0.25">
      <c r="A13" s="73">
        <v>642216780029</v>
      </c>
      <c r="B13" s="74" t="s">
        <v>106</v>
      </c>
      <c r="C13" s="75">
        <f>'642216780029'!G69</f>
        <v>84.107142857142861</v>
      </c>
      <c r="D13" s="75">
        <f>'642216780029'!D70</f>
        <v>1.25</v>
      </c>
      <c r="E13" s="76">
        <f t="shared" si="0"/>
        <v>85.357142857142861</v>
      </c>
    </row>
    <row r="14" spans="1:7" x14ac:dyDescent="0.25">
      <c r="A14" s="73">
        <v>642216780030</v>
      </c>
      <c r="B14" s="74" t="s">
        <v>106</v>
      </c>
      <c r="C14" s="75">
        <f>'642216780030'!G69</f>
        <v>58.392857142857146</v>
      </c>
      <c r="D14" s="75">
        <f>'642216780030'!D70</f>
        <v>2.5</v>
      </c>
      <c r="E14" s="76">
        <f t="shared" si="0"/>
        <v>60.892857142857146</v>
      </c>
    </row>
    <row r="15" spans="1:7" x14ac:dyDescent="0.25">
      <c r="A15" s="73">
        <v>642216780031</v>
      </c>
      <c r="B15" s="74" t="s">
        <v>106</v>
      </c>
      <c r="C15" s="75">
        <f>'642216780031'!G69</f>
        <v>74.920634920634924</v>
      </c>
      <c r="D15" s="75">
        <f>'642216780031'!D70</f>
        <v>2.5</v>
      </c>
      <c r="E15" s="76">
        <f t="shared" si="0"/>
        <v>77.420634920634924</v>
      </c>
    </row>
    <row r="16" spans="1:7" x14ac:dyDescent="0.25">
      <c r="A16" s="73">
        <v>642216780032</v>
      </c>
      <c r="B16" s="74" t="s">
        <v>106</v>
      </c>
      <c r="C16" s="75">
        <f>'642216780032'!G69</f>
        <v>70.813492063492063</v>
      </c>
      <c r="D16" s="75">
        <f>'642216780032'!D70</f>
        <v>1.25</v>
      </c>
      <c r="E16" s="76">
        <f t="shared" si="0"/>
        <v>72.063492063492063</v>
      </c>
    </row>
  </sheetData>
  <sortState ref="A21:D33">
    <sortCondition descending="1" ref="C21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topLeftCell="A58" workbookViewId="0">
      <selection activeCell="L34" sqref="L34"/>
    </sheetView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koond'!A12</f>
        <v>642216780028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3</v>
      </c>
      <c r="E9" s="25">
        <v>3</v>
      </c>
      <c r="F9" s="25">
        <v>4</v>
      </c>
      <c r="G9" s="29">
        <f>SUM(D9:F9)/3</f>
        <v>3.3333333333333335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3</v>
      </c>
      <c r="E11" s="25">
        <v>4</v>
      </c>
      <c r="F11" s="26">
        <v>4</v>
      </c>
      <c r="G11" s="29">
        <f>SUM(D11:F11)/3</f>
        <v>3.6666666666666665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2</v>
      </c>
      <c r="E12" s="25">
        <v>2</v>
      </c>
      <c r="F12" s="26">
        <v>4</v>
      </c>
      <c r="G12" s="29">
        <f t="shared" si="0"/>
        <v>2.6666666666666665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8.5714285714285712</v>
      </c>
      <c r="E13" s="27">
        <f>IF(AND(OR(E9=0,E9=1,E9=2,E9=3,E9=4),OR(E10=0,E10=1,E10=2),OR(E11=0,E11=1,E11=2,E11=3,E11=4),OR(E12=0,E12=1,E12=2,E12=3,E12=4)),SUM(E9:E12)/14*15,"kontrolli hindepunkte")</f>
        <v>9.6428571428571441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10.357142857142856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4</v>
      </c>
      <c r="F17" s="93">
        <v>4</v>
      </c>
      <c r="G17" s="96">
        <f>SUM(D17:F20)/3</f>
        <v>4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3</v>
      </c>
      <c r="E22" s="181">
        <v>4</v>
      </c>
      <c r="F22" s="93">
        <v>4</v>
      </c>
      <c r="G22" s="96">
        <f>SUM(D22:F25)/3</f>
        <v>3.6666666666666665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182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182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183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8.75</v>
      </c>
      <c r="E26" s="51">
        <f>IF(OR(COUNT(E17:E19)&gt;1,COUNT(E22:E24)&gt;1,MAX(E17:E24)&gt;4),"kontrolli hindepunkte",SUM(E17:E19,E22:E24)/8*10)</f>
        <v>10</v>
      </c>
      <c r="F26" s="51">
        <f>IF(OR(COUNT(F17:F19)&gt;1,COUNT(F22:F24)&gt;1,MAX(F17:F24)&gt;4),"kontrolli hindepunkte",SUM(F17:F19,F22:F24)/8*10)</f>
        <v>10</v>
      </c>
      <c r="G26" s="51">
        <f>SUM(D26:F26)/3</f>
        <v>9.5833333333333339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2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2.5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72">
        <v>2</v>
      </c>
      <c r="E42" s="46">
        <v>0</v>
      </c>
      <c r="F42" s="41">
        <v>4</v>
      </c>
      <c r="G42" s="51">
        <f>SUM(D42:F42)/3</f>
        <v>2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5</v>
      </c>
      <c r="E43" s="51">
        <f>IF(OR(E42=0,E42=1,E42=2,E42=3,E42=4),E42/4*10,"kontrolli hindepunkte")</f>
        <v>0</v>
      </c>
      <c r="F43" s="51">
        <f>IF(OR(F42=0,F42=1,F42=2,F42=3,F42=4),F42/4*10,"kontrolli hindepunkte")</f>
        <v>10</v>
      </c>
      <c r="G43" s="50">
        <f>SUM(D43:F43)/3</f>
        <v>5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1</v>
      </c>
      <c r="E45" s="46">
        <v>2</v>
      </c>
      <c r="F45" s="41">
        <v>4</v>
      </c>
      <c r="G45" s="51">
        <f>SUM(D45:F45)/3</f>
        <v>2.3333333333333335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0</v>
      </c>
      <c r="E46" s="46">
        <v>0</v>
      </c>
      <c r="F46" s="41">
        <v>0</v>
      </c>
      <c r="G46" s="51">
        <f>SUM(D46:F46)/3</f>
        <v>0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1</v>
      </c>
      <c r="E47" s="46">
        <v>1</v>
      </c>
      <c r="F47" s="41">
        <v>3</v>
      </c>
      <c r="G47" s="51">
        <f>SUM(D47:F47)/3</f>
        <v>1.6666666666666667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3.333333333333333</v>
      </c>
      <c r="E48" s="51">
        <f>IF(AND(OR(E45=0,E45=1,E45=2,E45=3,E45=4),OR(E46=0,E46=1,E46=2,E46=3,E46=4),OR(E47=0,E47=1,E47=2,E47=3,E47=4)),SUM(E45:E47)/12*20,"kontrolli hindepunkte")</f>
        <v>5</v>
      </c>
      <c r="F48" s="51">
        <f>IF(AND(OR(F45=0,F45=1,F45=2,F45=3,F45=4),OR(F46=0,F46=1,F46=2,F46=3,F46=4),OR(F47=0,F47=1,F47=2,F47=3,F47=4)),SUM(F45:F47)/12*20,"kontrolli hindepunkte")</f>
        <v>11.666666666666668</v>
      </c>
      <c r="G48" s="50">
        <f>SUM(D48:F48)/3</f>
        <v>6.666666666666667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4</v>
      </c>
      <c r="E50" s="46">
        <v>4</v>
      </c>
      <c r="F50" s="41">
        <v>4</v>
      </c>
      <c r="G50" s="51">
        <f>SUM(D50:F50)/3</f>
        <v>4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10</v>
      </c>
      <c r="E51" s="51">
        <f>IF(OR(E50=0,E50=1,E50=2,E50=3,E50=4),E50/4*10,"kontrolli hindepunkte")</f>
        <v>10</v>
      </c>
      <c r="F51" s="51">
        <f>IF(OR(F50=0,F50=1,F50=2,F50=3,F50=4),F50/4*10,"kontrolli hindepunkte")</f>
        <v>10</v>
      </c>
      <c r="G51" s="51">
        <f>SUM(D51:F51)/3</f>
        <v>10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2</v>
      </c>
      <c r="E55" s="82">
        <v>1</v>
      </c>
      <c r="F55" s="93">
        <v>4</v>
      </c>
      <c r="G55" s="96">
        <f>SUM(D55:F55)/3</f>
        <v>2.3333333333333335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10</v>
      </c>
      <c r="E59" s="51">
        <f>IF(OR(COUNT(E55:E58)&gt;1,MAX(E55:E58)&gt;4),"kontrolli hindepunkte",SUM(E55:E58)/4*20)</f>
        <v>5</v>
      </c>
      <c r="F59" s="51">
        <f>IF(OR(COUNT(F55:F58)&gt;1,MAX(F55:F58)&gt;4),"kontrolli hindepunkte",SUM(F55:F58)/4*20)</f>
        <v>20</v>
      </c>
      <c r="G59" s="51">
        <f>SUM(D59:F59)/3</f>
        <v>11.666666666666666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4</v>
      </c>
      <c r="E63" s="82">
        <v>3</v>
      </c>
      <c r="F63" s="93">
        <v>4</v>
      </c>
      <c r="G63" s="96">
        <f>SUM(D63:F66)/3</f>
        <v>3.6666666666666665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2</v>
      </c>
      <c r="F67" s="41">
        <v>4</v>
      </c>
      <c r="G67" s="51">
        <f>SUM(D67:F67)/3</f>
        <v>3.3333333333333335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10</v>
      </c>
      <c r="E68" s="51">
        <f>IF(AND(OR(E63=0,E63=1,E63=2,E63=3,E63=4),OR(E67=0,E67=1,E67=2,E67=3,E67=4)),SUM(E63:E67)/8*10,"kontrolli hindepunkte")</f>
        <v>6.25</v>
      </c>
      <c r="F68" s="51">
        <f>IF(AND(OR(F63=0,F63=1,F63=2,F63=3,F63=4),OR(F67=0,F67=1,F67=2,F67=3,F67=4)),SUM(F63:F67)/8*10,"kontrolli hindepunkte")</f>
        <v>10</v>
      </c>
      <c r="G68" s="50">
        <f>SUM(D68:F68)/3</f>
        <v>8.75</v>
      </c>
    </row>
    <row r="69" spans="1:7" x14ac:dyDescent="0.25">
      <c r="A69" s="174" t="s">
        <v>57</v>
      </c>
      <c r="B69" s="175"/>
      <c r="C69" s="176"/>
      <c r="D69" s="49">
        <f>D13+D26+D43+D48+D51+D59+D68</f>
        <v>55.654761904761898</v>
      </c>
      <c r="E69" s="51">
        <f>E13+E26+E43+E48+E51+E59+E68</f>
        <v>45.892857142857146</v>
      </c>
      <c r="F69" s="51">
        <f>F13+F26+F43+F48+F51+F59+F68</f>
        <v>84.523809523809518</v>
      </c>
      <c r="G69" s="49">
        <f>SUM(D69:F69)/3</f>
        <v>62.023809523809518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64.523809523809518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koond'!A13</f>
        <v>642216780029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4</v>
      </c>
      <c r="E12" s="25">
        <v>4</v>
      </c>
      <c r="F12" s="26">
        <v>4</v>
      </c>
      <c r="G12" s="29">
        <f t="shared" si="0"/>
        <v>4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12.857142857142856</v>
      </c>
      <c r="E13" s="27">
        <f>IF(AND(OR(E9=0,E9=1,E9=2,E9=3,E9=4),OR(E10=0,E10=1,E10=2),OR(E11=0,E11=1,E11=2,E11=3,E11=4),OR(E12=0,E12=1,E12=2,E12=3,E12=4)),SUM(E9:E12)/14*15,"kontrolli hindepunkte")</f>
        <v>12.857142857142856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12.857142857142856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3</v>
      </c>
      <c r="F17" s="93">
        <v>4</v>
      </c>
      <c r="G17" s="96">
        <f>SUM(D17:F20)/3</f>
        <v>3.6666666666666665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4</v>
      </c>
      <c r="E22" s="82">
        <v>2</v>
      </c>
      <c r="F22" s="93">
        <v>4</v>
      </c>
      <c r="G22" s="96">
        <f>SUM(D22:F25)/3</f>
        <v>3.3333333333333335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10</v>
      </c>
      <c r="E26" s="51">
        <f>IF(OR(COUNT(E17:E19)&gt;1,COUNT(E22:E24)&gt;1,MAX(E17:E24)&gt;4),"kontrolli hindepunkte",SUM(E17:E19,E22:E24)/8*10)</f>
        <v>6.25</v>
      </c>
      <c r="F26" s="51">
        <f>IF(OR(COUNT(F17:F19)&gt;1,COUNT(F22:F24)&gt;1,MAX(F17:F24)&gt;4),"kontrolli hindepunkte",SUM(F17:F19,F22:F24)/8*10)</f>
        <v>10</v>
      </c>
      <c r="G26" s="51">
        <f>SUM(D26:F26)/3</f>
        <v>8.75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1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1.25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4</v>
      </c>
      <c r="E42" s="46">
        <v>3</v>
      </c>
      <c r="F42" s="41">
        <v>4</v>
      </c>
      <c r="G42" s="51">
        <f>SUM(D42:F42)/3</f>
        <v>3.6666666666666665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10</v>
      </c>
      <c r="E43" s="51">
        <f>IF(OR(E42=0,E42=1,E42=2,E42=3,E42=4),E42/4*10,"kontrolli hindepunkte")</f>
        <v>7.5</v>
      </c>
      <c r="F43" s="51">
        <f>IF(OR(F42=0,F42=1,F42=2,F42=3,F42=4),F42/4*10,"kontrolli hindepunkte")</f>
        <v>10</v>
      </c>
      <c r="G43" s="50">
        <f>SUM(D43:F43)/3</f>
        <v>9.1666666666666661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2</v>
      </c>
      <c r="E45" s="46">
        <v>2</v>
      </c>
      <c r="F45" s="41">
        <v>4</v>
      </c>
      <c r="G45" s="51">
        <f>SUM(D45:F45)/3</f>
        <v>2.6666666666666665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3</v>
      </c>
      <c r="E46" s="46">
        <v>4</v>
      </c>
      <c r="F46" s="41">
        <v>4</v>
      </c>
      <c r="G46" s="51">
        <f>SUM(D46:F46)/3</f>
        <v>3.6666666666666665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4</v>
      </c>
      <c r="E47" s="46">
        <v>3</v>
      </c>
      <c r="F47" s="41">
        <v>4</v>
      </c>
      <c r="G47" s="51">
        <f>SUM(D47:F47)/3</f>
        <v>3.6666666666666665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15</v>
      </c>
      <c r="E48" s="51">
        <f>IF(AND(OR(E45=0,E45=1,E45=2,E45=3,E45=4),OR(E46=0,E46=1,E46=2,E46=3,E46=4),OR(E47=0,E47=1,E47=2,E47=3,E47=4)),SUM(E45:E47)/12*20,"kontrolli hindepunkte")</f>
        <v>15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16.666666666666668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65">
        <v>4</v>
      </c>
      <c r="E50" s="69">
        <v>3</v>
      </c>
      <c r="F50" s="65">
        <v>4</v>
      </c>
      <c r="G50" s="51">
        <f>SUM(D50:F50)/3</f>
        <v>3.6666666666666665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10</v>
      </c>
      <c r="E51" s="51">
        <f>IF(OR(E50=0,E50=1,E50=2,E50=3,E50=4),E50/4*10,"kontrolli hindepunkte")</f>
        <v>7.5</v>
      </c>
      <c r="F51" s="51">
        <f>IF(OR(F50=0,F50=1,F50=2,F50=3,F50=4),F50/4*10,"kontrolli hindepunkte")</f>
        <v>10</v>
      </c>
      <c r="G51" s="51">
        <f>SUM(D51:F51)/3</f>
        <v>9.1666666666666661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3</v>
      </c>
      <c r="F55" s="93">
        <v>4</v>
      </c>
      <c r="G55" s="96">
        <f>SUM(D55:F55)/3</f>
        <v>3.6666666666666665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15</v>
      </c>
      <c r="F59" s="51">
        <f>IF(OR(COUNT(F55:F58)&gt;1,MAX(F55:F58)&gt;4),"kontrolli hindepunkte",SUM(F55:F58)/4*20)</f>
        <v>20</v>
      </c>
      <c r="G59" s="51">
        <f>SUM(D59:F59)/3</f>
        <v>18.333333333333332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4</v>
      </c>
      <c r="E63" s="82">
        <v>3</v>
      </c>
      <c r="F63" s="93">
        <v>4</v>
      </c>
      <c r="G63" s="96">
        <f>SUM(D63:F66)/3</f>
        <v>3.6666666666666665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3</v>
      </c>
      <c r="F67" s="41">
        <v>4</v>
      </c>
      <c r="G67" s="51">
        <f>SUM(D67:F67)/3</f>
        <v>3.6666666666666665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10</v>
      </c>
      <c r="E68" s="51">
        <f>IF(AND(OR(E63=0,E63=1,E63=2,E63=3,E63=4),OR(E67=0,E67=1,E67=2,E67=3,E67=4)),SUM(E63:E67)/8*10,"kontrolli hindepunkte")</f>
        <v>7.5</v>
      </c>
      <c r="F68" s="51">
        <f>IF(AND(OR(F63=0,F63=1,F63=2,F63=3,F63=4),OR(F67=0,F67=1,F67=2,F67=3,F67=4)),SUM(F63:F67)/8*10,"kontrolli hindepunkte")</f>
        <v>10</v>
      </c>
      <c r="G68" s="50">
        <f>SUM(D68:F68)/3</f>
        <v>9.1666666666666661</v>
      </c>
    </row>
    <row r="69" spans="1:7" x14ac:dyDescent="0.25">
      <c r="A69" s="174" t="s">
        <v>57</v>
      </c>
      <c r="B69" s="175"/>
      <c r="C69" s="176"/>
      <c r="D69" s="49">
        <f>D13+D26+D43+D48+D51+D59+D68</f>
        <v>87.857142857142861</v>
      </c>
      <c r="E69" s="51">
        <f>E13+E26+E43+E48+E51+E59+E68</f>
        <v>71.607142857142861</v>
      </c>
      <c r="F69" s="51">
        <f>F13+F26+F43+F48+F51+F59+F68</f>
        <v>92.857142857142861</v>
      </c>
      <c r="G69" s="49">
        <f>SUM(D69:F69)/3</f>
        <v>84.107142857142861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85.357142857142861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  <ignoredError sqref="G5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>
      <selection activeCell="I53" sqref="I53"/>
    </sheetView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4" width="9.140625" style="37"/>
    <col min="15" max="15" width="10" style="37" customWidth="1"/>
    <col min="16" max="16384" width="9.140625" style="37"/>
  </cols>
  <sheetData>
    <row r="1" spans="1:7" x14ac:dyDescent="0.25">
      <c r="A1" s="52"/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koond'!A14</f>
        <v>642216780030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3</v>
      </c>
      <c r="E12" s="25">
        <v>3</v>
      </c>
      <c r="F12" s="26">
        <v>4</v>
      </c>
      <c r="G12" s="29">
        <f t="shared" si="0"/>
        <v>3.3333333333333335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11.785714285714285</v>
      </c>
      <c r="E13" s="27">
        <f>IF(AND(OR(E9=0,E9=1,E9=2,E9=3,E9=4),OR(E10=0,E10=1,E10=2),OR(E11=0,E11=1,E11=2,E11=3,E11=4),OR(E12=0,E12=1,E12=2,E12=3,E12=4)),SUM(E9:E12)/14*15,"kontrolli hindepunkte")</f>
        <v>11.785714285714285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12.142857142857141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4</v>
      </c>
      <c r="F17" s="93">
        <v>4</v>
      </c>
      <c r="G17" s="96">
        <f>SUM(D17:F20)/3</f>
        <v>4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181">
        <v>2</v>
      </c>
      <c r="E22" s="181">
        <v>2</v>
      </c>
      <c r="F22" s="184">
        <v>4</v>
      </c>
      <c r="G22" s="96">
        <f>SUM(D22:F25)/3</f>
        <v>2.6666666666666665</v>
      </c>
    </row>
    <row r="23" spans="1:7" x14ac:dyDescent="0.25">
      <c r="A23" s="58" t="s">
        <v>17</v>
      </c>
      <c r="B23" s="44" t="s">
        <v>22</v>
      </c>
      <c r="C23" s="43">
        <v>2</v>
      </c>
      <c r="D23" s="182"/>
      <c r="E23" s="182"/>
      <c r="F23" s="185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182"/>
      <c r="E24" s="182"/>
      <c r="F24" s="185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183"/>
      <c r="E25" s="183"/>
      <c r="F25" s="186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7.5</v>
      </c>
      <c r="E26" s="51">
        <f>IF(OR(COUNT(E17:E19)&gt;1,COUNT(E22:E24)&gt;1,MAX(E17:E24)&gt;4),"kontrolli hindepunkte",SUM(E17:E19,E22:E24)/8*10)</f>
        <v>7.5</v>
      </c>
      <c r="F26" s="51">
        <f>IF(OR(COUNT(F17:F19)&gt;1,COUNT(F22:F24)&gt;1,MAX(F17:F24)&gt;4),"kontrolli hindepunkte",SUM(F17:F19,F22:F24)/8*10)</f>
        <v>10</v>
      </c>
      <c r="G26" s="51">
        <f>SUM(D26:F26)/3</f>
        <v>8.3333333333333339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2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2.5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3</v>
      </c>
      <c r="E42" s="25">
        <v>3</v>
      </c>
      <c r="F42" s="41">
        <v>4</v>
      </c>
      <c r="G42" s="51">
        <f>SUM(D42:F42)/3</f>
        <v>3.3333333333333335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7.5</v>
      </c>
      <c r="E43" s="51">
        <f>IF(OR(E42=0,E42=1,E42=2,E42=3,E42=4),E42/4*10,"kontrolli hindepunkte")</f>
        <v>7.5</v>
      </c>
      <c r="F43" s="51">
        <f>IF(OR(F42=0,F42=1,F42=2,F42=3,F42=4),F42/4*10,"kontrolli hindepunkte")</f>
        <v>10</v>
      </c>
      <c r="G43" s="50">
        <f>SUM(D43:F43)/3</f>
        <v>8.3333333333333339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26">
        <v>1</v>
      </c>
      <c r="E45" s="46">
        <v>1</v>
      </c>
      <c r="F45" s="41">
        <v>4</v>
      </c>
      <c r="G45" s="51">
        <f>SUM(D45:F45)/3</f>
        <v>2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0</v>
      </c>
      <c r="E46" s="46">
        <v>0</v>
      </c>
      <c r="F46" s="41">
        <v>0</v>
      </c>
      <c r="G46" s="51">
        <f>SUM(D46:F46)/3</f>
        <v>0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1</v>
      </c>
      <c r="E47" s="46">
        <v>1</v>
      </c>
      <c r="F47" s="41">
        <v>1</v>
      </c>
      <c r="G47" s="51">
        <f>SUM(D47:F47)/3</f>
        <v>1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3.333333333333333</v>
      </c>
      <c r="E48" s="51">
        <f>IF(AND(OR(E45=0,E45=1,E45=2,E45=3,E45=4),OR(E46=0,E46=1,E46=2,E46=3,E46=4),OR(E47=0,E47=1,E47=2,E47=3,E47=4)),SUM(E45:E47)/12*20,"kontrolli hindepunkte")</f>
        <v>3.333333333333333</v>
      </c>
      <c r="F48" s="51">
        <f>IF(AND(OR(F45=0,F45=1,F45=2,F45=3,F45=4),OR(F46=0,F46=1,F46=2,F46=3,F46=4),OR(F47=0,F47=1,F47=2,F47=3,F47=4)),SUM(F45:F47)/12*20,"kontrolli hindepunkte")</f>
        <v>8.3333333333333339</v>
      </c>
      <c r="G48" s="50">
        <f>SUM(D48:F48)/3</f>
        <v>5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65">
        <v>0</v>
      </c>
      <c r="E50" s="69">
        <v>0</v>
      </c>
      <c r="F50" s="65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3</v>
      </c>
      <c r="E55" s="82">
        <v>3</v>
      </c>
      <c r="F55" s="93">
        <v>4</v>
      </c>
      <c r="G55" s="96">
        <f>SUM(D55:F55)/3</f>
        <v>3.3333333333333335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15</v>
      </c>
      <c r="E59" s="51">
        <f>IF(OR(COUNT(E55:E58)&gt;1,MAX(E55:E58)&gt;4),"kontrolli hindepunkte",SUM(E55:E58)/4*20)</f>
        <v>15</v>
      </c>
      <c r="F59" s="51">
        <f>IF(OR(COUNT(F55:F58)&gt;1,MAX(F55:F58)&gt;4),"kontrolli hindepunkte",SUM(F55:F58)/4*20)</f>
        <v>20</v>
      </c>
      <c r="G59" s="51">
        <f>SUM(D59:F59)/3</f>
        <v>16.666666666666668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3</v>
      </c>
      <c r="E63" s="82">
        <v>3</v>
      </c>
      <c r="F63" s="93">
        <v>4</v>
      </c>
      <c r="G63" s="96">
        <f>SUM(D63:F66)/3</f>
        <v>3.3333333333333335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2</v>
      </c>
      <c r="F67" s="41">
        <v>4</v>
      </c>
      <c r="G67" s="51">
        <f>SUM(D67:F67)/3</f>
        <v>3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7.5</v>
      </c>
      <c r="E68" s="51">
        <f>IF(AND(OR(E63=0,E63=1,E63=2,E63=3,E63=4),OR(E67=0,E67=1,E67=2,E67=3,E67=4)),SUM(E63:E67)/8*10,"kontrolli hindepunkte")</f>
        <v>6.25</v>
      </c>
      <c r="F68" s="51">
        <f>IF(AND(OR(F63=0,F63=1,F63=2,F63=3,F63=4),OR(F67=0,F67=1,F67=2,F67=3,F67=4)),SUM(F63:F67)/8*10,"kontrolli hindepunkte")</f>
        <v>10</v>
      </c>
      <c r="G68" s="50">
        <f>SUM(D68:F68)/3</f>
        <v>7.916666666666667</v>
      </c>
    </row>
    <row r="69" spans="1:7" x14ac:dyDescent="0.25">
      <c r="A69" s="174" t="s">
        <v>57</v>
      </c>
      <c r="B69" s="175"/>
      <c r="C69" s="176"/>
      <c r="D69" s="49">
        <f>D13+D26+D43+D48+D51+D59+D68</f>
        <v>52.61904761904762</v>
      </c>
      <c r="E69" s="51">
        <f>E13+E26+E43+E48+E51+E59+E68</f>
        <v>51.36904761904762</v>
      </c>
      <c r="F69" s="51">
        <f>F13+F26+F43+F48+F51+F59+F68</f>
        <v>71.19047619047619</v>
      </c>
      <c r="G69" s="49">
        <f>SUM(D69:F69)/3</f>
        <v>58.392857142857146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60.892857142857146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71"/>
  <sheetViews>
    <sheetView workbookViewId="0">
      <selection activeCell="C5" sqref="C5:G5"/>
    </sheetView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koond'!A15</f>
        <v>642216780031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3</v>
      </c>
      <c r="F9" s="25">
        <v>4</v>
      </c>
      <c r="G9" s="29">
        <f>SUM(D9:F9)/3</f>
        <v>3.6666666666666665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3</v>
      </c>
      <c r="E12" s="25">
        <v>4</v>
      </c>
      <c r="F12" s="26">
        <v>4</v>
      </c>
      <c r="G12" s="29">
        <f t="shared" si="0"/>
        <v>3.6666666666666665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11.785714285714285</v>
      </c>
      <c r="E13" s="27">
        <f>IF(AND(OR(E9=0,E9=1,E9=2,E9=3,E9=4),OR(E10=0,E10=1,E10=2),OR(E11=0,E11=1,E11=2,E11=3,E11=4),OR(E12=0,E12=1,E12=2,E12=3,E12=4)),SUM(E9:E12)/14*15,"kontrolli hindepunkte")</f>
        <v>11.785714285714285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12.142857142857141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4</v>
      </c>
      <c r="F17" s="93">
        <v>4</v>
      </c>
      <c r="G17" s="96">
        <f>SUM(D17:F20)/3</f>
        <v>4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1</v>
      </c>
      <c r="E22" s="82">
        <v>1</v>
      </c>
      <c r="F22" s="93">
        <v>1</v>
      </c>
      <c r="G22" s="96">
        <f>SUM(D22:F25)/3</f>
        <v>1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6.25</v>
      </c>
      <c r="E26" s="51">
        <f>IF(OR(COUNT(E17:E19)&gt;1,COUNT(E22:E24)&gt;1,MAX(E17:E24)&gt;4),"kontrolli hindepunkte",SUM(E17:E19,E22:E24)/8*10)</f>
        <v>6.25</v>
      </c>
      <c r="F26" s="51">
        <f>IF(OR(COUNT(F17:F19)&gt;1,COUNT(F22:F24)&gt;1,MAX(F17:F24)&gt;4),"kontrolli hindepunkte",SUM(F17:F19,F22:F24)/8*10)</f>
        <v>6.25</v>
      </c>
      <c r="G26" s="51">
        <f>SUM(D26:F26)/3</f>
        <v>6.25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2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2.5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4</v>
      </c>
      <c r="E42" s="46">
        <v>4</v>
      </c>
      <c r="F42" s="41">
        <v>4</v>
      </c>
      <c r="G42" s="51">
        <f>SUM(D42:F42)/3</f>
        <v>4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10</v>
      </c>
      <c r="E43" s="51">
        <f>IF(OR(E42=0,E42=1,E42=2,E42=3,E42=4),E42/4*10,"kontrolli hindepunkte")</f>
        <v>10</v>
      </c>
      <c r="F43" s="51">
        <f>IF(OR(F42=0,F42=1,F42=2,F42=3,F42=4),F42/4*10,"kontrolli hindepunkte")</f>
        <v>10</v>
      </c>
      <c r="G43" s="50">
        <f>SUM(D43:F43)/3</f>
        <v>10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3</v>
      </c>
      <c r="F45" s="41">
        <v>4</v>
      </c>
      <c r="G45" s="51">
        <f>SUM(D45:F45)/3</f>
        <v>3.6666666666666665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4</v>
      </c>
      <c r="E46" s="46">
        <v>4</v>
      </c>
      <c r="F46" s="41">
        <v>4</v>
      </c>
      <c r="G46" s="51">
        <f>SUM(D46:F46)/3</f>
        <v>4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4</v>
      </c>
      <c r="E47" s="46">
        <v>4</v>
      </c>
      <c r="F47" s="41">
        <v>4</v>
      </c>
      <c r="G47" s="51">
        <f>SUM(D47:F47)/3</f>
        <v>4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20</v>
      </c>
      <c r="E48" s="51">
        <f>IF(AND(OR(E45=0,E45=1,E45=2,E45=3,E45=4),OR(E46=0,E46=1,E46=2,E46=3,E46=4),OR(E47=0,E47=1,E47=2,E47=3,E47=4)),SUM(E45:E47)/12*20,"kontrolli hindepunkte")</f>
        <v>18.333333333333332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19.444444444444443</v>
      </c>
    </row>
    <row r="49" spans="1:9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9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9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9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9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9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9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3</v>
      </c>
      <c r="F55" s="93">
        <v>4</v>
      </c>
      <c r="G55" s="96">
        <f>SUM(D55:F55)/3</f>
        <v>3.6666666666666665</v>
      </c>
    </row>
    <row r="56" spans="1:9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9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9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9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15</v>
      </c>
      <c r="F59" s="51">
        <f>IF(OR(COUNT(F55:F58)&gt;1,MAX(F55:F58)&gt;4),"kontrolli hindepunkte",SUM(F55:F58)/4*20)</f>
        <v>20</v>
      </c>
      <c r="G59" s="51">
        <f>SUM(D59:F59)/3</f>
        <v>18.333333333333332</v>
      </c>
    </row>
    <row r="60" spans="1:9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9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9" ht="0.75" customHeight="1" x14ac:dyDescent="0.25">
      <c r="A62" s="180"/>
      <c r="B62" s="123"/>
      <c r="C62" s="124"/>
      <c r="D62" s="124"/>
      <c r="E62" s="124"/>
      <c r="F62" s="125"/>
      <c r="G62" s="126"/>
    </row>
    <row r="63" spans="1:9" x14ac:dyDescent="0.25">
      <c r="A63" s="56" t="s">
        <v>42</v>
      </c>
      <c r="B63" s="44" t="s">
        <v>47</v>
      </c>
      <c r="C63" s="43">
        <v>1</v>
      </c>
      <c r="D63" s="82">
        <v>2</v>
      </c>
      <c r="E63" s="82">
        <v>3</v>
      </c>
      <c r="F63" s="93">
        <v>4</v>
      </c>
      <c r="G63" s="96">
        <f>SUM(D63:F66)/3</f>
        <v>3</v>
      </c>
    </row>
    <row r="64" spans="1:9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  <c r="H64" s="68"/>
      <c r="I64" s="68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4</v>
      </c>
      <c r="F67" s="41">
        <v>4</v>
      </c>
      <c r="G67" s="51">
        <f>SUM(D67:F67)/3</f>
        <v>4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7.5</v>
      </c>
      <c r="E68" s="51">
        <f>IF(AND(OR(E63=0,E63=1,E63=2,E63=3,E63=4),OR(E67=0,E67=1,E67=2,E67=3,E67=4)),SUM(E63:E67)/8*10,"kontrolli hindepunkte")</f>
        <v>8.75</v>
      </c>
      <c r="F68" s="51">
        <f>IF(AND(OR(F63=0,F63=1,F63=2,F63=3,F63=4),OR(F67=0,F67=1,F67=2,F67=3,F67=4)),SUM(F63:F67)/8*10,"kontrolli hindepunkte")</f>
        <v>10</v>
      </c>
      <c r="G68" s="50">
        <f>SUM(D68:F68)/3</f>
        <v>8.75</v>
      </c>
    </row>
    <row r="69" spans="1:7" x14ac:dyDescent="0.25">
      <c r="A69" s="174" t="s">
        <v>57</v>
      </c>
      <c r="B69" s="175"/>
      <c r="C69" s="176"/>
      <c r="D69" s="49">
        <f>D13+D26+D43+D48+D51+D59+D68</f>
        <v>75.535714285714278</v>
      </c>
      <c r="E69" s="51">
        <f>E13+E26+E43+E48+E51+E59+E68</f>
        <v>70.11904761904762</v>
      </c>
      <c r="F69" s="51">
        <f>F13+F26+F43+F48+F51+F59+F68</f>
        <v>79.107142857142861</v>
      </c>
      <c r="G69" s="49">
        <f>SUM(D69:F69)/3</f>
        <v>74.920634920634924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77.420634920634924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>
      <selection activeCell="C5" sqref="C5:G5"/>
    </sheetView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51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koond'!A16</f>
        <v>642216780032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3</v>
      </c>
      <c r="E9" s="25">
        <v>4</v>
      </c>
      <c r="F9" s="25">
        <v>4</v>
      </c>
      <c r="G9" s="29">
        <f>SUM(D9:F9)/3</f>
        <v>3.6666666666666665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65">
        <v>2</v>
      </c>
      <c r="E11" s="69">
        <v>2</v>
      </c>
      <c r="F11" s="65">
        <v>4</v>
      </c>
      <c r="G11" s="29">
        <f>SUM(D11:F11)/3</f>
        <v>2.6666666666666665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0</v>
      </c>
      <c r="E12" s="25">
        <v>0</v>
      </c>
      <c r="F12" s="26">
        <v>0</v>
      </c>
      <c r="G12" s="29">
        <f t="shared" si="0"/>
        <v>0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5.3571428571428577</v>
      </c>
      <c r="E13" s="27">
        <f>IF(AND(OR(E9=0,E9=1,E9=2,E9=3,E9=4),OR(E10=0,E10=1,E10=2),OR(E11=0,E11=1,E11=2,E11=3,E11=4),OR(E12=0,E12=1,E12=2,E12=3,E12=4)),SUM(E9:E12)/14*15,"kontrolli hindepunkte")</f>
        <v>6.4285714285714279</v>
      </c>
      <c r="F13" s="28">
        <f>IF(AND(OR(F9=0,F9=1,F9=2,F9=3,F9=4),OR(F10=0,F10=1,F10=2),OR(F11=0,F11=1,F11=2,F11=3,F11=4),OR(F12=0,F12=1,F12=2,F12=3,F12=4)),SUM(F9:F12)/14*15,"kontrolli hindepunkte")</f>
        <v>8.5714285714285712</v>
      </c>
      <c r="G13" s="29">
        <f t="shared" si="0"/>
        <v>6.7857142857142847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4</v>
      </c>
      <c r="F17" s="93">
        <v>4</v>
      </c>
      <c r="G17" s="96">
        <f>SUM(D17:F20)/3</f>
        <v>4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3</v>
      </c>
      <c r="E22" s="82">
        <v>3</v>
      </c>
      <c r="F22" s="93">
        <v>4</v>
      </c>
      <c r="G22" s="96">
        <f>SUM(D22:F25)/3</f>
        <v>3.3333333333333335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8.75</v>
      </c>
      <c r="E26" s="51">
        <f>IF(OR(COUNT(E17:E19)&gt;1,COUNT(E22:E24)&gt;1,MAX(E17:E24)&gt;4),"kontrolli hindepunkte",SUM(E17:E19,E22:E24)/8*10)</f>
        <v>8.75</v>
      </c>
      <c r="F26" s="51">
        <f>IF(OR(COUNT(F17:F19)&gt;1,COUNT(F22:F24)&gt;1,MAX(F17:F24)&gt;4),"kontrolli hindepunkte",SUM(F17:F19,F22:F24)/8*10)</f>
        <v>10</v>
      </c>
      <c r="G26" s="51">
        <f>SUM(D26:F26)/3</f>
        <v>9.1666666666666661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0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0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1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1.25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1</v>
      </c>
      <c r="E42" s="46">
        <v>1</v>
      </c>
      <c r="F42" s="41">
        <v>0</v>
      </c>
      <c r="G42" s="51">
        <f>SUM(D42:F42)/3</f>
        <v>0.66666666666666663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2.5</v>
      </c>
      <c r="E43" s="51">
        <f>IF(OR(E42=0,E42=1,E42=2,E42=3,E42=4),E42/4*10,"kontrolli hindepunkte")</f>
        <v>2.5</v>
      </c>
      <c r="F43" s="51">
        <f>IF(OR(F42=0,F42=1,F42=2,F42=3,F42=4),F42/4*10,"kontrolli hindepunkte")</f>
        <v>0</v>
      </c>
      <c r="G43" s="50">
        <f>SUM(D43:F43)/3</f>
        <v>1.6666666666666667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4</v>
      </c>
      <c r="F45" s="41">
        <v>4</v>
      </c>
      <c r="G45" s="51">
        <f>SUM(D45:F45)/3</f>
        <v>4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4</v>
      </c>
      <c r="E46" s="46">
        <v>4</v>
      </c>
      <c r="F46" s="41">
        <v>4</v>
      </c>
      <c r="G46" s="51">
        <f>SUM(D46:F46)/3</f>
        <v>4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3</v>
      </c>
      <c r="E47" s="46">
        <v>4</v>
      </c>
      <c r="F47" s="41">
        <v>4</v>
      </c>
      <c r="G47" s="51">
        <f>SUM(D47:F47)/3</f>
        <v>3.6666666666666665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18.333333333333332</v>
      </c>
      <c r="E48" s="51">
        <f>IF(AND(OR(E45=0,E45=1,E45=2,E45=3,E45=4),OR(E46=0,E46=1,E46=2,E46=3,E46=4),OR(E47=0,E47=1,E47=2,E47=3,E47=4)),SUM(E45:E47)/12*20,"kontrolli hindepunkte")</f>
        <v>20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19.444444444444443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2</v>
      </c>
      <c r="E50" s="25">
        <v>3</v>
      </c>
      <c r="F50" s="41">
        <v>2</v>
      </c>
      <c r="G50" s="51">
        <f>SUM(D50:F50)/3</f>
        <v>2.3333333333333335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5</v>
      </c>
      <c r="E51" s="51">
        <f>IF(OR(E50=0,E50=1,E50=2,E50=3,E50=4),E50/4*10,"kontrolli hindepunkte")</f>
        <v>7.5</v>
      </c>
      <c r="F51" s="51">
        <f>IF(OR(F50=0,F50=1,F50=2,F50=3,F50=4),F50/4*10,"kontrolli hindepunkte")</f>
        <v>5</v>
      </c>
      <c r="G51" s="51">
        <f>SUM(D51:F51)/3</f>
        <v>5.833333333333333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4</v>
      </c>
      <c r="F55" s="93">
        <v>4</v>
      </c>
      <c r="G55" s="96">
        <f>SUM(D55:F55)/3</f>
        <v>4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20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3</v>
      </c>
      <c r="E63" s="82">
        <v>3</v>
      </c>
      <c r="F63" s="93">
        <v>4</v>
      </c>
      <c r="G63" s="96">
        <f>SUM(D63:F66)/3</f>
        <v>3.3333333333333335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2</v>
      </c>
      <c r="F67" s="41">
        <v>4</v>
      </c>
      <c r="G67" s="51">
        <f>SUM(D67:F67)/3</f>
        <v>3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7.5</v>
      </c>
      <c r="E68" s="51">
        <f>IF(AND(OR(E63=0,E63=1,E63=2,E63=3,E63=4),OR(E67=0,E67=1,E67=2,E67=3,E67=4)),SUM(E63:E67)/8*10,"kontrolli hindepunkte")</f>
        <v>6.25</v>
      </c>
      <c r="F68" s="51">
        <f>IF(AND(OR(F63=0,F63=1,F63=2,F63=3,F63=4),OR(F67=0,F67=1,F67=2,F67=3,F67=4)),SUM(F63:F67)/8*10,"kontrolli hindepunkte")</f>
        <v>10</v>
      </c>
      <c r="G68" s="50">
        <f>SUM(D68:F68)/3</f>
        <v>7.916666666666667</v>
      </c>
    </row>
    <row r="69" spans="1:7" x14ac:dyDescent="0.25">
      <c r="A69" s="174" t="s">
        <v>57</v>
      </c>
      <c r="B69" s="175"/>
      <c r="C69" s="176"/>
      <c r="D69" s="49">
        <f>D13+D26+D43+D48+D51+D59+D68</f>
        <v>67.44047619047619</v>
      </c>
      <c r="E69" s="51">
        <f>E13+E26+E43+E48+E51+E59+E68</f>
        <v>71.428571428571431</v>
      </c>
      <c r="F69" s="51">
        <f>F13+F26+F43+F48+F51+F59+F68</f>
        <v>73.571428571428569</v>
      </c>
      <c r="G69" s="49">
        <f>SUM(D69:F69)/3</f>
        <v>70.813492063492063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72.063492063492063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>
      <selection activeCell="A2" sqref="A2:G2"/>
    </sheetView>
  </sheetViews>
  <sheetFormatPr defaultRowHeight="15" x14ac:dyDescent="0.25"/>
  <cols>
    <col min="1" max="1" width="5.85546875" customWidth="1"/>
    <col min="2" max="2" width="67.7109375" customWidth="1"/>
    <col min="3" max="3" width="7.7109375" customWidth="1"/>
    <col min="4" max="4" width="12.7109375" customWidth="1"/>
    <col min="5" max="5" width="13" customWidth="1"/>
    <col min="6" max="6" width="13.28515625" customWidth="1"/>
    <col min="7" max="7" width="14.7109375" customWidth="1"/>
  </cols>
  <sheetData>
    <row r="1" spans="1:7" x14ac:dyDescent="0.25">
      <c r="A1" s="15" t="s">
        <v>106</v>
      </c>
      <c r="B1" s="15"/>
      <c r="C1" s="15"/>
      <c r="D1" s="15"/>
      <c r="E1" s="15"/>
    </row>
    <row r="2" spans="1:7" s="1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1" customFormat="1" x14ac:dyDescent="0.25">
      <c r="A3" s="107"/>
      <c r="B3" s="108"/>
      <c r="C3" s="109"/>
      <c r="D3" s="109"/>
      <c r="E3" s="109"/>
    </row>
    <row r="4" spans="1:7" s="1" customFormat="1" x14ac:dyDescent="0.25">
      <c r="A4" s="110" t="s">
        <v>3</v>
      </c>
      <c r="B4" s="111"/>
      <c r="C4" s="115">
        <f>'hindepunktide koond'!A4</f>
        <v>642216780020</v>
      </c>
      <c r="D4" s="116"/>
      <c r="E4" s="116"/>
      <c r="F4" s="80"/>
      <c r="G4" s="81"/>
    </row>
    <row r="5" spans="1:7" s="1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1" customFormat="1" ht="15.75" x14ac:dyDescent="0.25">
      <c r="A6" s="2"/>
    </row>
    <row r="7" spans="1:7" ht="51" customHeight="1" x14ac:dyDescent="0.25">
      <c r="A7" s="3"/>
      <c r="B7" s="20" t="s">
        <v>1</v>
      </c>
      <c r="C7" s="19" t="s">
        <v>7</v>
      </c>
      <c r="D7" s="19" t="s">
        <v>69</v>
      </c>
      <c r="E7" s="19" t="s">
        <v>70</v>
      </c>
      <c r="F7" s="19" t="s">
        <v>71</v>
      </c>
      <c r="G7" s="19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16" t="s">
        <v>2</v>
      </c>
      <c r="B9" s="22" t="s">
        <v>91</v>
      </c>
      <c r="C9" s="10" t="s">
        <v>6</v>
      </c>
      <c r="D9" s="9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16" t="s">
        <v>5</v>
      </c>
      <c r="B10" s="7" t="s">
        <v>92</v>
      </c>
      <c r="C10" s="6" t="s">
        <v>60</v>
      </c>
      <c r="D10" s="4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16" t="s">
        <v>8</v>
      </c>
      <c r="B11" s="7" t="s">
        <v>93</v>
      </c>
      <c r="C11" s="6" t="s">
        <v>6</v>
      </c>
      <c r="D11" s="4">
        <v>3</v>
      </c>
      <c r="E11" s="25">
        <v>4</v>
      </c>
      <c r="F11" s="26">
        <v>4</v>
      </c>
      <c r="G11" s="29">
        <f>SUM(D11:F11)/3</f>
        <v>3.6666666666666665</v>
      </c>
    </row>
    <row r="12" spans="1:7" ht="60" x14ac:dyDescent="0.25">
      <c r="A12" s="16" t="s">
        <v>9</v>
      </c>
      <c r="B12" s="7" t="s">
        <v>94</v>
      </c>
      <c r="C12" s="6" t="s">
        <v>6</v>
      </c>
      <c r="D12" s="4">
        <v>2</v>
      </c>
      <c r="E12" s="25">
        <v>2</v>
      </c>
      <c r="F12" s="26">
        <v>4</v>
      </c>
      <c r="G12" s="29">
        <f t="shared" si="0"/>
        <v>2.6666666666666665</v>
      </c>
    </row>
    <row r="13" spans="1:7" ht="33.75" customHeight="1" x14ac:dyDescent="0.25">
      <c r="A13" s="127" t="s">
        <v>52</v>
      </c>
      <c r="B13" s="128"/>
      <c r="C13" s="129"/>
      <c r="D13" s="13">
        <f>IF(AND(OR(D9=0,D9=1,D9=2,D9=3,D9=4),OR(D10=0,D10=1,D10=2),OR(D11=0,D11=1,D11=2,D11=3,D11=4),OR(D12=0,D12=1,D12=2,D12=3,D12=4)),SUM(D9:D12)/14*15,"kontrolli hindepunkte")</f>
        <v>9.6428571428571441</v>
      </c>
      <c r="E13" s="27">
        <f>IF(AND(OR(E9=0,E9=1,E9=2,E9=3,E9=4),OR(E10=0,E10=1,E10=2),OR(E11=0,E11=1,E11=2,E11=3,E11=4),OR(E12=0,E12=1,E12=2,E12=3,E12=4)),SUM(E9:E12)/14*15,"kontrolli hindepunkte")</f>
        <v>10.714285714285715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11.071428571428571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18" t="s">
        <v>11</v>
      </c>
      <c r="B17" s="7" t="s">
        <v>20</v>
      </c>
      <c r="C17" s="6">
        <v>1</v>
      </c>
      <c r="D17" s="93">
        <v>2</v>
      </c>
      <c r="E17" s="82">
        <v>2</v>
      </c>
      <c r="F17" s="93">
        <v>3</v>
      </c>
      <c r="G17" s="96">
        <f>SUM(D17:F20)/3</f>
        <v>2.3333333333333335</v>
      </c>
    </row>
    <row r="18" spans="1:7" x14ac:dyDescent="0.25">
      <c r="A18" s="18" t="s">
        <v>12</v>
      </c>
      <c r="B18" s="7" t="s">
        <v>62</v>
      </c>
      <c r="C18" s="6">
        <v>2</v>
      </c>
      <c r="D18" s="94"/>
      <c r="E18" s="83"/>
      <c r="F18" s="94"/>
      <c r="G18" s="97"/>
    </row>
    <row r="19" spans="1:7" ht="15" customHeight="1" x14ac:dyDescent="0.25">
      <c r="A19" s="18" t="s">
        <v>13</v>
      </c>
      <c r="B19" s="7" t="s">
        <v>63</v>
      </c>
      <c r="C19" s="6">
        <v>3</v>
      </c>
      <c r="D19" s="94"/>
      <c r="E19" s="83"/>
      <c r="F19" s="94"/>
      <c r="G19" s="97"/>
    </row>
    <row r="20" spans="1:7" x14ac:dyDescent="0.25">
      <c r="A20" s="18" t="s">
        <v>14</v>
      </c>
      <c r="B20" s="7" t="s">
        <v>64</v>
      </c>
      <c r="C20" s="6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>
        <v>3</v>
      </c>
      <c r="C21" s="80"/>
      <c r="D21" s="80"/>
      <c r="E21" s="80"/>
      <c r="F21" s="80"/>
      <c r="G21" s="81"/>
    </row>
    <row r="22" spans="1:7" x14ac:dyDescent="0.25">
      <c r="A22" s="17" t="s">
        <v>16</v>
      </c>
      <c r="B22" s="7" t="s">
        <v>21</v>
      </c>
      <c r="C22" s="6">
        <v>1</v>
      </c>
      <c r="D22" s="82">
        <v>4</v>
      </c>
      <c r="E22" s="82">
        <v>3</v>
      </c>
      <c r="F22" s="93">
        <v>4</v>
      </c>
      <c r="G22" s="96">
        <f>SUM(D22:F25)/3</f>
        <v>3.6666666666666665</v>
      </c>
    </row>
    <row r="23" spans="1:7" x14ac:dyDescent="0.25">
      <c r="A23" s="18" t="s">
        <v>17</v>
      </c>
      <c r="B23" s="7" t="s">
        <v>22</v>
      </c>
      <c r="C23" s="6">
        <v>2</v>
      </c>
      <c r="D23" s="83"/>
      <c r="E23" s="83"/>
      <c r="F23" s="94"/>
      <c r="G23" s="97"/>
    </row>
    <row r="24" spans="1:7" x14ac:dyDescent="0.25">
      <c r="A24" s="18" t="s">
        <v>18</v>
      </c>
      <c r="B24" s="7" t="s">
        <v>23</v>
      </c>
      <c r="C24" s="6">
        <v>3</v>
      </c>
      <c r="D24" s="83"/>
      <c r="E24" s="83"/>
      <c r="F24" s="94"/>
      <c r="G24" s="97"/>
    </row>
    <row r="25" spans="1:7" x14ac:dyDescent="0.25">
      <c r="A25" s="18" t="s">
        <v>19</v>
      </c>
      <c r="B25" s="7" t="s">
        <v>24</v>
      </c>
      <c r="C25" s="6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14">
        <f>IF(OR(COUNT(D17:D19)&gt;1,COUNT(D22:D24)&gt;1,MAX(D17:D24)&gt;4),"kontrolli hindepunkte",SUM(D17:D19,D22:D24)/8*10)</f>
        <v>7.5</v>
      </c>
      <c r="E26" s="14">
        <f>IF(OR(COUNT(E17:E19)&gt;1,COUNT(E22:E24)&gt;1,MAX(E17:E24)&gt;4),"kontrolli hindepunkte",SUM(E17:E19,E22:E24)/8*10)</f>
        <v>6.25</v>
      </c>
      <c r="F26" s="14">
        <f>IF(OR(COUNT(F17:F19)&gt;1,COUNT(F22:F24)&gt;1,MAX(F17:F24)&gt;4),"kontrolli hindepunkte",SUM(F17:F19,F22:F24)/8*10)</f>
        <v>8.75</v>
      </c>
      <c r="G26" s="14">
        <f>SUM(D26:F26)/3</f>
        <v>7.5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2">
        <v>1</v>
      </c>
      <c r="D29" s="138">
        <v>0</v>
      </c>
      <c r="E29" s="139"/>
      <c r="F29" s="140"/>
      <c r="G29" s="132"/>
    </row>
    <row r="30" spans="1:7" x14ac:dyDescent="0.25">
      <c r="A30" s="30" t="s">
        <v>76</v>
      </c>
      <c r="B30" s="24" t="s">
        <v>86</v>
      </c>
      <c r="C30" s="32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24" t="s">
        <v>87</v>
      </c>
      <c r="C31" s="32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24" t="s">
        <v>88</v>
      </c>
      <c r="C32" s="32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0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23"/>
      <c r="B35" s="155" t="s">
        <v>89</v>
      </c>
      <c r="C35" s="80"/>
      <c r="D35" s="80"/>
      <c r="E35" s="80"/>
      <c r="F35" s="80"/>
      <c r="G35" s="81"/>
    </row>
    <row r="36" spans="1:7" x14ac:dyDescent="0.25">
      <c r="A36" s="23" t="s">
        <v>82</v>
      </c>
      <c r="B36" s="34">
        <v>0.25</v>
      </c>
      <c r="C36" s="32">
        <v>1</v>
      </c>
      <c r="D36" s="138">
        <v>2</v>
      </c>
      <c r="E36" s="147"/>
      <c r="F36" s="148"/>
      <c r="G36" s="160"/>
    </row>
    <row r="37" spans="1:7" x14ac:dyDescent="0.25">
      <c r="A37" s="23" t="s">
        <v>83</v>
      </c>
      <c r="B37" s="33" t="s">
        <v>79</v>
      </c>
      <c r="C37" s="32">
        <v>2</v>
      </c>
      <c r="D37" s="141"/>
      <c r="E37" s="149"/>
      <c r="F37" s="150"/>
      <c r="G37" s="161"/>
    </row>
    <row r="38" spans="1:7" x14ac:dyDescent="0.25">
      <c r="A38" s="23" t="s">
        <v>84</v>
      </c>
      <c r="B38" s="33" t="s">
        <v>80</v>
      </c>
      <c r="C38" s="32">
        <v>3</v>
      </c>
      <c r="D38" s="141"/>
      <c r="E38" s="149"/>
      <c r="F38" s="150"/>
      <c r="G38" s="161"/>
    </row>
    <row r="39" spans="1:7" x14ac:dyDescent="0.25">
      <c r="A39" s="23" t="s">
        <v>85</v>
      </c>
      <c r="B39" s="33" t="s">
        <v>81</v>
      </c>
      <c r="C39" s="32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2.5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16" t="s">
        <v>25</v>
      </c>
      <c r="B42" s="7" t="s">
        <v>98</v>
      </c>
      <c r="C42" s="6" t="s">
        <v>6</v>
      </c>
      <c r="D42" s="11">
        <v>4</v>
      </c>
      <c r="E42" s="9">
        <v>3</v>
      </c>
      <c r="F42" s="4">
        <v>4</v>
      </c>
      <c r="G42" s="14">
        <f>SUM(D42:F42)/3</f>
        <v>3.6666666666666665</v>
      </c>
    </row>
    <row r="43" spans="1:7" ht="30" customHeight="1" x14ac:dyDescent="0.25">
      <c r="A43" s="102" t="s">
        <v>54</v>
      </c>
      <c r="B43" s="103"/>
      <c r="C43" s="104"/>
      <c r="D43" s="13">
        <f>IF(OR(D42=0,D42=1,D42=2,D42=3,D42=4),D42/4*10,"kontrolli hindepunkte")</f>
        <v>10</v>
      </c>
      <c r="E43" s="14">
        <f>IF(OR(E42=0,E42=1,E42=2,E42=3,E42=4),E42/4*10,"kontrolli hindepunkte")</f>
        <v>7.5</v>
      </c>
      <c r="F43" s="14">
        <f>IF(OR(F42=0,F42=1,F42=2,F42=3,F42=4),F42/4*10,"kontrolli hindepunkte")</f>
        <v>10</v>
      </c>
      <c r="G43" s="13">
        <f>SUM(D43:F43)/3</f>
        <v>9.1666666666666661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16" t="s">
        <v>27</v>
      </c>
      <c r="B45" s="7" t="s">
        <v>99</v>
      </c>
      <c r="C45" s="6" t="s">
        <v>6</v>
      </c>
      <c r="D45" s="4">
        <v>4</v>
      </c>
      <c r="E45" s="9">
        <v>3</v>
      </c>
      <c r="F45" s="4">
        <v>4</v>
      </c>
      <c r="G45" s="14">
        <f>SUM(D45:F45)/3</f>
        <v>3.6666666666666665</v>
      </c>
    </row>
    <row r="46" spans="1:7" ht="66" customHeight="1" x14ac:dyDescent="0.25">
      <c r="A46" s="16" t="s">
        <v>28</v>
      </c>
      <c r="B46" s="7" t="s">
        <v>30</v>
      </c>
      <c r="C46" s="6" t="s">
        <v>6</v>
      </c>
      <c r="D46" s="4">
        <v>4</v>
      </c>
      <c r="E46" s="9">
        <v>3</v>
      </c>
      <c r="F46" s="4">
        <v>4</v>
      </c>
      <c r="G46" s="14">
        <f>SUM(D46:F46)/3</f>
        <v>3.6666666666666665</v>
      </c>
    </row>
    <row r="47" spans="1:7" ht="45" x14ac:dyDescent="0.25">
      <c r="A47" s="16" t="s">
        <v>29</v>
      </c>
      <c r="B47" s="21" t="s">
        <v>31</v>
      </c>
      <c r="C47" s="6" t="s">
        <v>6</v>
      </c>
      <c r="D47" s="4">
        <v>4</v>
      </c>
      <c r="E47" s="9">
        <v>4</v>
      </c>
      <c r="F47" s="4">
        <v>4</v>
      </c>
      <c r="G47" s="14">
        <f>SUM(D47:F47)/3</f>
        <v>4</v>
      </c>
    </row>
    <row r="48" spans="1:7" ht="33.75" customHeight="1" x14ac:dyDescent="0.25">
      <c r="A48" s="99" t="s">
        <v>55</v>
      </c>
      <c r="B48" s="100"/>
      <c r="C48" s="101"/>
      <c r="D48" s="13">
        <f>IF(AND(OR(D45=0,D45=1,D45=2,D45=3,D45=4),OR(D46=0,D46=1,D46=2,D46=3,D46=4),OR(D47=0,D47=1,D47=2,D47=3,D47=4)),SUM(D45:D47)/12*20,"kontrolli hindepunkte")</f>
        <v>20</v>
      </c>
      <c r="E48" s="14">
        <f>IF(AND(OR(E45=0,E45=1,E45=2,E45=3,E45=4),OR(E46=0,E46=1,E46=2,E46=3,E46=4),OR(E47=0,E47=1,E47=2,E47=3,E47=4)),SUM(E45:E47)/12*20,"kontrolli hindepunkte")</f>
        <v>16.666666666666668</v>
      </c>
      <c r="F48" s="14">
        <f>IF(AND(OR(F45=0,F45=1,F45=2,F45=3,F45=4),OR(F46=0,F46=1,F46=2,F46=3,F46=4),OR(F47=0,F47=1,F47=2,F47=3,F47=4)),SUM(F45:F47)/12*20,"kontrolli hindepunkte")</f>
        <v>20</v>
      </c>
      <c r="G48" s="13">
        <f>SUM(D48:F48)/3</f>
        <v>18.888888888888889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16" t="s">
        <v>33</v>
      </c>
      <c r="B50" s="5" t="s">
        <v>100</v>
      </c>
      <c r="C50" s="6" t="s">
        <v>6</v>
      </c>
      <c r="D50" s="4">
        <v>0</v>
      </c>
      <c r="E50" s="9">
        <v>0</v>
      </c>
      <c r="F50" s="4">
        <v>0</v>
      </c>
      <c r="G50" s="14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13">
        <f>IF(OR(D50=0,D50=1,D50=2,D50=3,D50=4),D50/4*10,"kontrolli hindepunkte")</f>
        <v>0</v>
      </c>
      <c r="E51" s="14">
        <f>IF(OR(E50=0,E50=1,E50=2,E50=3,E50=4),E50/4*10,"kontrolli hindepunkte")</f>
        <v>0</v>
      </c>
      <c r="F51" s="14">
        <f>IF(OR(F50=0,F50=1,F50=2,F50=3,F50=4),F50/4*10,"kontrolli hindepunkte")</f>
        <v>0</v>
      </c>
      <c r="G51" s="14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16" t="s">
        <v>35</v>
      </c>
      <c r="B55" s="7" t="s">
        <v>65</v>
      </c>
      <c r="C55" s="6">
        <v>1</v>
      </c>
      <c r="D55" s="93">
        <v>2</v>
      </c>
      <c r="E55" s="82">
        <v>3</v>
      </c>
      <c r="F55" s="93">
        <v>3</v>
      </c>
      <c r="G55" s="96">
        <f>SUM(D55:F55)/3</f>
        <v>2.6666666666666665</v>
      </c>
    </row>
    <row r="56" spans="1:7" x14ac:dyDescent="0.25">
      <c r="A56" s="16" t="s">
        <v>36</v>
      </c>
      <c r="B56" s="7" t="s">
        <v>66</v>
      </c>
      <c r="C56" s="6">
        <v>2</v>
      </c>
      <c r="D56" s="94"/>
      <c r="E56" s="83"/>
      <c r="F56" s="94"/>
      <c r="G56" s="97"/>
    </row>
    <row r="57" spans="1:7" x14ac:dyDescent="0.25">
      <c r="A57" s="16" t="s">
        <v>37</v>
      </c>
      <c r="B57" s="7" t="s">
        <v>67</v>
      </c>
      <c r="C57" s="6">
        <v>3</v>
      </c>
      <c r="D57" s="94"/>
      <c r="E57" s="83"/>
      <c r="F57" s="94"/>
      <c r="G57" s="97"/>
    </row>
    <row r="58" spans="1:7" x14ac:dyDescent="0.25">
      <c r="A58" s="16" t="s">
        <v>38</v>
      </c>
      <c r="B58" s="7" t="s">
        <v>68</v>
      </c>
      <c r="C58" s="6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13">
        <f>IF(OR(COUNT(D55:D58)&gt;1,MAX(D55:D58)&gt;4),"kontrolli hindepunkte",SUM(D55:D58)/4*20)</f>
        <v>10</v>
      </c>
      <c r="E59" s="14">
        <f>IF(OR(COUNT(E55:E58)&gt;1,MAX(E55:E58)&gt;4),"kontrolli hindepunkte",SUM(E55:E58)/4*20)</f>
        <v>15</v>
      </c>
      <c r="F59" s="14">
        <f>IF(OR(COUNT(F55:F58)&gt;1,MAX(F55:F58)&gt;4),"kontrolli hindepunkte",SUM(F55:F58)/4*20)</f>
        <v>15</v>
      </c>
      <c r="G59" s="14">
        <f>SUM(D59:F59)/3</f>
        <v>13.333333333333334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16" t="s">
        <v>42</v>
      </c>
      <c r="B63" s="7" t="s">
        <v>47</v>
      </c>
      <c r="C63" s="6">
        <v>1</v>
      </c>
      <c r="D63" s="82">
        <v>3</v>
      </c>
      <c r="E63" s="82">
        <v>3</v>
      </c>
      <c r="F63" s="93">
        <v>4</v>
      </c>
      <c r="G63" s="96">
        <f>SUM(D63:F66)/3</f>
        <v>3.3333333333333335</v>
      </c>
    </row>
    <row r="64" spans="1:7" x14ac:dyDescent="0.25">
      <c r="A64" s="16" t="s">
        <v>43</v>
      </c>
      <c r="B64" s="7" t="s">
        <v>48</v>
      </c>
      <c r="C64" s="6">
        <v>2</v>
      </c>
      <c r="D64" s="83"/>
      <c r="E64" s="83"/>
      <c r="F64" s="94"/>
      <c r="G64" s="97"/>
    </row>
    <row r="65" spans="1:7" x14ac:dyDescent="0.25">
      <c r="A65" s="16" t="s">
        <v>44</v>
      </c>
      <c r="B65" s="7" t="s">
        <v>49</v>
      </c>
      <c r="C65" s="6">
        <v>3</v>
      </c>
      <c r="D65" s="83"/>
      <c r="E65" s="83"/>
      <c r="F65" s="94"/>
      <c r="G65" s="97"/>
    </row>
    <row r="66" spans="1:7" x14ac:dyDescent="0.25">
      <c r="A66" s="16" t="s">
        <v>45</v>
      </c>
      <c r="B66" s="7" t="s">
        <v>50</v>
      </c>
      <c r="C66" s="6">
        <v>4</v>
      </c>
      <c r="D66" s="84"/>
      <c r="E66" s="84"/>
      <c r="F66" s="95"/>
      <c r="G66" s="98"/>
    </row>
    <row r="67" spans="1:7" ht="45" x14ac:dyDescent="0.25">
      <c r="A67" s="16" t="s">
        <v>46</v>
      </c>
      <c r="B67" s="7" t="s">
        <v>103</v>
      </c>
      <c r="C67" s="6" t="s">
        <v>6</v>
      </c>
      <c r="D67" s="4">
        <v>4</v>
      </c>
      <c r="E67" s="9">
        <v>4</v>
      </c>
      <c r="F67" s="4">
        <v>4</v>
      </c>
      <c r="G67" s="14">
        <f>SUM(D67:F67)/3</f>
        <v>4</v>
      </c>
    </row>
    <row r="68" spans="1:7" ht="30" customHeight="1" x14ac:dyDescent="0.25">
      <c r="A68" s="177" t="s">
        <v>53</v>
      </c>
      <c r="B68" s="178"/>
      <c r="C68" s="179"/>
      <c r="D68" s="13">
        <f>IF(AND(OR(D63=0,D63=1,D63=2,D63=3,D63=4),OR(D67=0,D67=1,D67=2,D67=3,D67=4)),SUM(D63:D67)/8*10,"kontrolli hindepunkte")</f>
        <v>8.75</v>
      </c>
      <c r="E68" s="14">
        <f>IF(AND(OR(E63=0,E63=1,E63=2,E63=3,E63=4),OR(E67=0,E67=1,E67=2,E67=3,E67=4)),SUM(E63:E67)/8*10,"kontrolli hindepunkte")</f>
        <v>8.75</v>
      </c>
      <c r="F68" s="14">
        <f>IF(AND(OR(F63=0,F63=1,F63=2,F63=3,F63=4),OR(F67=0,F67=1,F67=2,F67=3,F67=4)),SUM(F63:F67)/8*10,"kontrolli hindepunkte")</f>
        <v>10</v>
      </c>
      <c r="G68" s="13">
        <f>SUM(D68:F68)/3</f>
        <v>9.1666666666666661</v>
      </c>
    </row>
    <row r="69" spans="1:7" x14ac:dyDescent="0.25">
      <c r="A69" s="174" t="s">
        <v>57</v>
      </c>
      <c r="B69" s="175"/>
      <c r="C69" s="176"/>
      <c r="D69" s="12">
        <f>D13+D26+D43+D48+D51+D59+D68</f>
        <v>65.892857142857139</v>
      </c>
      <c r="E69" s="14">
        <f>E13+E26+E43+E48+E51+E59+E68</f>
        <v>64.88095238095238</v>
      </c>
      <c r="F69" s="14">
        <f>F13+F26+F43+F48+F51+F59+F68</f>
        <v>76.607142857142861</v>
      </c>
      <c r="G69" s="49">
        <f>SUM(D69:F69)/3</f>
        <v>69.126984126984127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12">
        <f>SUM(G69,D70)</f>
        <v>71.626984126984127</v>
      </c>
    </row>
  </sheetData>
  <mergeCells count="59">
    <mergeCell ref="A71:F71"/>
    <mergeCell ref="D70:G70"/>
    <mergeCell ref="A44:G44"/>
    <mergeCell ref="A49:G49"/>
    <mergeCell ref="B53:G54"/>
    <mergeCell ref="A60:G60"/>
    <mergeCell ref="A52:G52"/>
    <mergeCell ref="F55:F58"/>
    <mergeCell ref="G55:G58"/>
    <mergeCell ref="A69:C69"/>
    <mergeCell ref="A68:C68"/>
    <mergeCell ref="A61:A62"/>
    <mergeCell ref="B61:G62"/>
    <mergeCell ref="F63:F66"/>
    <mergeCell ref="G63:G66"/>
    <mergeCell ref="A70:C70"/>
    <mergeCell ref="D36:F39"/>
    <mergeCell ref="A41:G41"/>
    <mergeCell ref="D40:G40"/>
    <mergeCell ref="B35:G35"/>
    <mergeCell ref="A33:C33"/>
    <mergeCell ref="A40:C40"/>
    <mergeCell ref="G36:G39"/>
    <mergeCell ref="A34:G34"/>
    <mergeCell ref="B28:G28"/>
    <mergeCell ref="G29:G32"/>
    <mergeCell ref="D33:G33"/>
    <mergeCell ref="A26:C26"/>
    <mergeCell ref="D29:F32"/>
    <mergeCell ref="A8:G8"/>
    <mergeCell ref="A14:G14"/>
    <mergeCell ref="B15:G16"/>
    <mergeCell ref="F17:F20"/>
    <mergeCell ref="G17:G20"/>
    <mergeCell ref="A13:C13"/>
    <mergeCell ref="D17:D20"/>
    <mergeCell ref="A15:A16"/>
    <mergeCell ref="A3:E3"/>
    <mergeCell ref="A4:B4"/>
    <mergeCell ref="A5:B5"/>
    <mergeCell ref="A2:G2"/>
    <mergeCell ref="C4:G4"/>
    <mergeCell ref="C5:G5"/>
    <mergeCell ref="B21:G21"/>
    <mergeCell ref="E55:E58"/>
    <mergeCell ref="E63:E66"/>
    <mergeCell ref="E22:E25"/>
    <mergeCell ref="E17:E20"/>
    <mergeCell ref="A59:C59"/>
    <mergeCell ref="A53:A54"/>
    <mergeCell ref="A51:C51"/>
    <mergeCell ref="D55:D58"/>
    <mergeCell ref="D63:D66"/>
    <mergeCell ref="D22:D25"/>
    <mergeCell ref="F22:F25"/>
    <mergeCell ref="G22:G25"/>
    <mergeCell ref="A48:C48"/>
    <mergeCell ref="A43:C43"/>
    <mergeCell ref="A27:G2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0 A22:A25 A55:A58 A63:A66 A29:A32 A36:A3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koond'!A5</f>
        <v>642216780021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3</v>
      </c>
      <c r="E9" s="25">
        <v>2</v>
      </c>
      <c r="F9" s="25">
        <v>4</v>
      </c>
      <c r="G9" s="29">
        <f>SUM(D9:F9)/3</f>
        <v>3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2</v>
      </c>
      <c r="E12" s="25">
        <v>2</v>
      </c>
      <c r="F12" s="26">
        <v>4</v>
      </c>
      <c r="G12" s="29">
        <f t="shared" si="0"/>
        <v>2.6666666666666665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9.6428571428571441</v>
      </c>
      <c r="E13" s="27">
        <f>IF(AND(OR(E9=0,E9=1,E9=2,E9=3,E9=4),OR(E10=0,E10=1,E10=2),OR(E11=0,E11=1,E11=2,E11=3,E11=4),OR(E12=0,E12=1,E12=2,E12=3,E12=4)),SUM(E9:E12)/14*15,"kontrolli hindepunkte")</f>
        <v>8.5714285714285712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10.357142857142856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2</v>
      </c>
      <c r="E17" s="82">
        <v>3</v>
      </c>
      <c r="F17" s="93">
        <v>4</v>
      </c>
      <c r="G17" s="96">
        <f>SUM(D17:F20)/3</f>
        <v>3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4</v>
      </c>
      <c r="E22" s="82">
        <v>3</v>
      </c>
      <c r="F22" s="93">
        <v>4</v>
      </c>
      <c r="G22" s="96">
        <f>SUM(D22:F25)/3</f>
        <v>3.6666666666666665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7.5</v>
      </c>
      <c r="E26" s="51">
        <f>IF(OR(COUNT(E17:E19)&gt;1,COUNT(E22:E24)&gt;1,MAX(E17:E24)&gt;4),"kontrolli hindepunkte",SUM(E17:E19,E22:E24)/8*10)</f>
        <v>7.5</v>
      </c>
      <c r="F26" s="51">
        <f>IF(OR(COUNT(F17:F19)&gt;1,COUNT(F22:F24)&gt;1,MAX(F17:F24)&gt;4),"kontrolli hindepunkte",SUM(F17:F19,F22:F24)/8*10)</f>
        <v>10</v>
      </c>
      <c r="G26" s="51">
        <f>SUM(D26:F26)/3</f>
        <v>8.3333333333333339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0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0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2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2.5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2</v>
      </c>
      <c r="E42" s="46">
        <v>2</v>
      </c>
      <c r="F42" s="41">
        <v>4</v>
      </c>
      <c r="G42" s="51">
        <f>SUM(D42:F42)/3</f>
        <v>2.6666666666666665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5</v>
      </c>
      <c r="E43" s="51">
        <f>IF(OR(E42=0,E42=1,E42=2,E42=3,E42=4),E42/4*10,"kontrolli hindepunkte")</f>
        <v>5</v>
      </c>
      <c r="F43" s="51">
        <f>IF(OR(F42=0,F42=1,F42=2,F42=3,F42=4),F42/4*10,"kontrolli hindepunkte")</f>
        <v>10</v>
      </c>
      <c r="G43" s="50">
        <f>SUM(D43:F43)/3</f>
        <v>6.666666666666667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4</v>
      </c>
      <c r="F45" s="41">
        <v>4</v>
      </c>
      <c r="G45" s="51">
        <f>SUM(D45:F45)/3</f>
        <v>4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3</v>
      </c>
      <c r="E46" s="46">
        <v>3</v>
      </c>
      <c r="F46" s="41">
        <v>4</v>
      </c>
      <c r="G46" s="51">
        <f>SUM(D46:F46)/3</f>
        <v>3.3333333333333335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4</v>
      </c>
      <c r="E47" s="46">
        <v>4</v>
      </c>
      <c r="F47" s="41">
        <v>4</v>
      </c>
      <c r="G47" s="51">
        <f>SUM(D47:F47)/3</f>
        <v>4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18.333333333333332</v>
      </c>
      <c r="E48" s="51">
        <f>IF(AND(OR(E45=0,E45=1,E45=2,E45=3,E45=4),OR(E46=0,E46=1,E46=2,E46=3,E46=4),OR(E47=0,E47=1,E47=2,E47=3,E47=4)),SUM(E45:E47)/12*20,"kontrolli hindepunkte")</f>
        <v>18.333333333333332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18.888888888888889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2</v>
      </c>
      <c r="E55" s="82">
        <v>4</v>
      </c>
      <c r="F55" s="93">
        <v>4</v>
      </c>
      <c r="G55" s="96">
        <f>SUM(D55:F55)/3</f>
        <v>3.3333333333333335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10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16.666666666666668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2</v>
      </c>
      <c r="E63" s="82">
        <v>2</v>
      </c>
      <c r="F63" s="93">
        <v>4</v>
      </c>
      <c r="G63" s="96">
        <f>SUM(D63:F66)/3</f>
        <v>2.6666666666666665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2</v>
      </c>
      <c r="F67" s="41">
        <v>4</v>
      </c>
      <c r="G67" s="51">
        <f>SUM(D67:F67)/3</f>
        <v>3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6.25</v>
      </c>
      <c r="E68" s="51">
        <f>IF(AND(OR(E63=0,E63=1,E63=2,E63=3,E63=4),OR(E67=0,E67=1,E67=2,E67=3,E67=4)),SUM(E63:E67)/8*10,"kontrolli hindepunkte")</f>
        <v>5</v>
      </c>
      <c r="F68" s="51">
        <f>IF(AND(OR(F63=0,F63=1,F63=2,F63=3,F63=4),OR(F67=0,F67=1,F67=2,F67=3,F67=4)),SUM(F63:F67)/8*10,"kontrolli hindepunkte")</f>
        <v>10</v>
      </c>
      <c r="G68" s="50">
        <f>SUM(D68:F68)/3</f>
        <v>7.083333333333333</v>
      </c>
    </row>
    <row r="69" spans="1:7" x14ac:dyDescent="0.25">
      <c r="A69" s="174" t="s">
        <v>57</v>
      </c>
      <c r="B69" s="175"/>
      <c r="C69" s="176"/>
      <c r="D69" s="49">
        <f>D13+D26+D43+D48+D51+D59+D68</f>
        <v>56.726190476190482</v>
      </c>
      <c r="E69" s="51">
        <f>E13+E26+E43+E48+E51+E59+E68</f>
        <v>64.404761904761898</v>
      </c>
      <c r="F69" s="51">
        <f>F13+F26+F43+F48+F51+F59+F68</f>
        <v>82.857142857142861</v>
      </c>
      <c r="G69" s="49">
        <f>SUM(D69:F69)/3</f>
        <v>67.996031746031747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70.496031746031747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koond'!A6</f>
        <v>642216780022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0</v>
      </c>
      <c r="E12" s="25">
        <v>0</v>
      </c>
      <c r="F12" s="26">
        <v>0</v>
      </c>
      <c r="G12" s="29">
        <f t="shared" si="0"/>
        <v>0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8.5714285714285712</v>
      </c>
      <c r="E13" s="27">
        <f>IF(AND(OR(E9=0,E9=1,E9=2,E9=3,E9=4),OR(E10=0,E10=1,E10=2),OR(E11=0,E11=1,E11=2,E11=3,E11=4),OR(E12=0,E12=1,E12=2,E12=3,E12=4)),SUM(E9:E12)/14*15,"kontrolli hindepunkte")</f>
        <v>8.5714285714285712</v>
      </c>
      <c r="F13" s="28">
        <f>IF(AND(OR(F9=0,F9=1,F9=2,F9=3,F9=4),OR(F10=0,F10=1,F10=2),OR(F11=0,F11=1,F11=2,F11=3,F11=4),OR(F12=0,F12=1,F12=2,F12=3,F12=4)),SUM(F9:F12)/14*15,"kontrolli hindepunkte")</f>
        <v>8.5714285714285712</v>
      </c>
      <c r="G13" s="29">
        <f t="shared" si="0"/>
        <v>8.5714285714285712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3</v>
      </c>
      <c r="F17" s="93">
        <v>4</v>
      </c>
      <c r="G17" s="96">
        <f>SUM(D17:F20)/3</f>
        <v>3.6666666666666665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1</v>
      </c>
      <c r="E22" s="82">
        <v>1</v>
      </c>
      <c r="F22" s="93">
        <v>0</v>
      </c>
      <c r="G22" s="96">
        <f>SUM(D22:F25)/3</f>
        <v>0.66666666666666663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6.25</v>
      </c>
      <c r="E26" s="51">
        <f>IF(OR(COUNT(E17:E19)&gt;1,COUNT(E22:E24)&gt;1,MAX(E17:E24)&gt;4),"kontrolli hindepunkte",SUM(E17:E19,E22:E24)/8*10)</f>
        <v>5</v>
      </c>
      <c r="F26" s="51">
        <f>IF(OR(COUNT(F17:F19)&gt;1,COUNT(F22:F24)&gt;1,MAX(F17:F24)&gt;4),"kontrolli hindepunkte",SUM(F17:F19,F22:F24)/8*10)</f>
        <v>5</v>
      </c>
      <c r="G26" s="51">
        <f>SUM(D26:F26)/3</f>
        <v>5.416666666666667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1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1.25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1</v>
      </c>
      <c r="E42" s="46">
        <v>1</v>
      </c>
      <c r="F42" s="41">
        <v>4</v>
      </c>
      <c r="G42" s="51">
        <f>SUM(D42:F42)/3</f>
        <v>2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2.5</v>
      </c>
      <c r="E43" s="51">
        <f>IF(OR(E42=0,E42=1,E42=2,E42=3,E42=4),E42/4*10,"kontrolli hindepunkte")</f>
        <v>2.5</v>
      </c>
      <c r="F43" s="51">
        <f>IF(OR(F42=0,F42=1,F42=2,F42=3,F42=4),F42/4*10,"kontrolli hindepunkte")</f>
        <v>10</v>
      </c>
      <c r="G43" s="50">
        <f>SUM(D43:F43)/3</f>
        <v>5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4</v>
      </c>
      <c r="F45" s="41">
        <v>4</v>
      </c>
      <c r="G45" s="51">
        <f>SUM(D45:F45)/3</f>
        <v>4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2</v>
      </c>
      <c r="E46" s="46">
        <v>2</v>
      </c>
      <c r="F46" s="41">
        <v>4</v>
      </c>
      <c r="G46" s="51">
        <f>SUM(D46:F46)/3</f>
        <v>2.6666666666666665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2</v>
      </c>
      <c r="E47" s="46">
        <v>4</v>
      </c>
      <c r="F47" s="41">
        <v>4</v>
      </c>
      <c r="G47" s="51">
        <f>SUM(D47:F47)/3</f>
        <v>3.3333333333333335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13.333333333333332</v>
      </c>
      <c r="E48" s="51">
        <f>IF(AND(OR(E45=0,E45=1,E45=2,E45=3,E45=4),OR(E46=0,E46=1,E46=2,E46=3,E46=4),OR(E47=0,E47=1,E47=2,E47=3,E47=4)),SUM(E45:E47)/12*20,"kontrolli hindepunkte")</f>
        <v>16.666666666666668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16.666666666666668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4</v>
      </c>
      <c r="F55" s="93">
        <v>4</v>
      </c>
      <c r="G55" s="96">
        <f>SUM(D55:F55)/3</f>
        <v>4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20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2</v>
      </c>
      <c r="E63" s="82">
        <v>3</v>
      </c>
      <c r="F63" s="93">
        <v>3</v>
      </c>
      <c r="G63" s="96">
        <f>SUM(D63:F66)/3</f>
        <v>2.6666666666666665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4</v>
      </c>
      <c r="F67" s="41">
        <v>4</v>
      </c>
      <c r="G67" s="51">
        <f>SUM(D67:F67)/3</f>
        <v>3.6666666666666665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6.25</v>
      </c>
      <c r="E68" s="51">
        <f>IF(AND(OR(E63=0,E63=1,E63=2,E63=3,E63=4),OR(E67=0,E67=1,E67=2,E67=3,E67=4)),SUM(E63:E67)/8*10,"kontrolli hindepunkte")</f>
        <v>8.75</v>
      </c>
      <c r="F68" s="51">
        <f>IF(AND(OR(F63=0,F63=1,F63=2,F63=3,F63=4),OR(F67=0,F67=1,F67=2,F67=3,F67=4)),SUM(F63:F67)/8*10,"kontrolli hindepunkte")</f>
        <v>8.75</v>
      </c>
      <c r="G68" s="50">
        <f>SUM(D68:F68)/3</f>
        <v>7.916666666666667</v>
      </c>
    </row>
    <row r="69" spans="1:7" x14ac:dyDescent="0.25">
      <c r="A69" s="174" t="s">
        <v>57</v>
      </c>
      <c r="B69" s="175"/>
      <c r="C69" s="176"/>
      <c r="D69" s="49">
        <f>D13+D26+D43+D48+D51+D59+D68</f>
        <v>56.904761904761898</v>
      </c>
      <c r="E69" s="51">
        <f>E13+E26+E43+E48+E51+E59+E68</f>
        <v>61.488095238095241</v>
      </c>
      <c r="F69" s="51">
        <f>F13+F26+F43+F48+F51+F59+F68</f>
        <v>72.321428571428569</v>
      </c>
      <c r="G69" s="49">
        <f>SUM(D69:F69)/3</f>
        <v>63.571428571428577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64.821428571428584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36:A39 A55:A58 A29:A3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koond'!A7</f>
        <v>642216780023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2</v>
      </c>
      <c r="E10" s="25">
        <v>2</v>
      </c>
      <c r="F10" s="26">
        <v>2</v>
      </c>
      <c r="G10" s="29">
        <f t="shared" ref="G10:G13" si="0">SUM(D10:F10)/3</f>
        <v>2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3</v>
      </c>
      <c r="E12" s="25">
        <v>3</v>
      </c>
      <c r="F12" s="26">
        <v>4</v>
      </c>
      <c r="G12" s="29">
        <f t="shared" si="0"/>
        <v>3.3333333333333335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13.928571428571429</v>
      </c>
      <c r="E13" s="27">
        <f>IF(AND(OR(E9=0,E9=1,E9=2,E9=3,E9=4),OR(E10=0,E10=1,E10=2),OR(E11=0,E11=1,E11=2,E11=3,E11=4),OR(E12=0,E12=1,E12=2,E12=3,E12=4)),SUM(E9:E12)/14*15,"kontrolli hindepunkte")</f>
        <v>13.928571428571429</v>
      </c>
      <c r="F13" s="28">
        <f>IF(AND(OR(F9=0,F9=1,F9=2,F9=3,F9=4),OR(F10=0,F10=1,F10=2),OR(F11=0,F11=1,F11=2,F11=3,F11=4),OR(F12=0,F12=1,F12=2,F12=3,F12=4)),SUM(F9:F12)/14*15,"kontrolli hindepunkte")</f>
        <v>15</v>
      </c>
      <c r="G13" s="29">
        <f t="shared" si="0"/>
        <v>14.285714285714286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3</v>
      </c>
      <c r="E17" s="82">
        <v>3</v>
      </c>
      <c r="F17" s="93">
        <v>4</v>
      </c>
      <c r="G17" s="96">
        <f>SUM(D17:F20)/3</f>
        <v>3.3333333333333335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2</v>
      </c>
      <c r="E22" s="82">
        <v>2</v>
      </c>
      <c r="F22" s="93">
        <v>3</v>
      </c>
      <c r="G22" s="96">
        <f>SUM(D22:F25)/3</f>
        <v>2.3333333333333335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6.25</v>
      </c>
      <c r="E26" s="51">
        <f>IF(OR(COUNT(E17:E19)&gt;1,COUNT(E22:E24)&gt;1,MAX(E17:E24)&gt;4),"kontrolli hindepunkte",SUM(E17:E19,E22:E24)/8*10)</f>
        <v>6.25</v>
      </c>
      <c r="F26" s="51">
        <f>IF(OR(COUNT(F17:F19)&gt;1,COUNT(F22:F24)&gt;1,MAX(F17:F24)&gt;4),"kontrolli hindepunkte",SUM(F17:F19,F22:F24)/8*10)</f>
        <v>8.75</v>
      </c>
      <c r="G26" s="51">
        <f>SUM(D26:F26)/3</f>
        <v>7.083333333333333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1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1.25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4</v>
      </c>
      <c r="E42" s="46">
        <v>3</v>
      </c>
      <c r="F42" s="41">
        <v>4</v>
      </c>
      <c r="G42" s="51">
        <f>SUM(D42:F42)/3</f>
        <v>3.6666666666666665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10</v>
      </c>
      <c r="E43" s="51">
        <f>IF(OR(E42=0,E42=1,E42=2,E42=3,E42=4),E42/4*10,"kontrolli hindepunkte")</f>
        <v>7.5</v>
      </c>
      <c r="F43" s="51">
        <f>IF(OR(F42=0,F42=1,F42=2,F42=3,F42=4),F42/4*10,"kontrolli hindepunkte")</f>
        <v>10</v>
      </c>
      <c r="G43" s="50">
        <f>SUM(D43:F43)/3</f>
        <v>9.1666666666666661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3</v>
      </c>
      <c r="F45" s="41">
        <v>4</v>
      </c>
      <c r="G45" s="51">
        <f>SUM(D45:F45)/3</f>
        <v>3.6666666666666665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4</v>
      </c>
      <c r="E46" s="46">
        <v>4</v>
      </c>
      <c r="F46" s="41">
        <v>4</v>
      </c>
      <c r="G46" s="51">
        <f>SUM(D46:F46)/3</f>
        <v>4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4</v>
      </c>
      <c r="E47" s="46">
        <v>4</v>
      </c>
      <c r="F47" s="41">
        <v>4</v>
      </c>
      <c r="G47" s="51">
        <f>SUM(D47:F47)/3</f>
        <v>4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20</v>
      </c>
      <c r="E48" s="51">
        <f>IF(AND(OR(E45=0,E45=1,E45=2,E45=3,E45=4),OR(E46=0,E46=1,E46=2,E46=3,E46=4),OR(E47=0,E47=1,E47=2,E47=3,E47=4)),SUM(E45:E47)/12*20,"kontrolli hindepunkte")</f>
        <v>18.333333333333332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19.444444444444443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2</v>
      </c>
      <c r="E55" s="82">
        <v>3</v>
      </c>
      <c r="F55" s="93">
        <v>3</v>
      </c>
      <c r="G55" s="96">
        <f>SUM(D55:F55)/3</f>
        <v>2.6666666666666665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10</v>
      </c>
      <c r="E59" s="51">
        <f>IF(OR(COUNT(E55:E58)&gt;1,MAX(E55:E58)&gt;4),"kontrolli hindepunkte",SUM(E55:E58)/4*20)</f>
        <v>15</v>
      </c>
      <c r="F59" s="51">
        <f>IF(OR(COUNT(F55:F58)&gt;1,MAX(F55:F58)&gt;4),"kontrolli hindepunkte",SUM(F55:F58)/4*20)</f>
        <v>15</v>
      </c>
      <c r="G59" s="51">
        <f>SUM(D59:F59)/3</f>
        <v>13.333333333333334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2</v>
      </c>
      <c r="E63" s="82">
        <v>3</v>
      </c>
      <c r="F63" s="93">
        <v>4</v>
      </c>
      <c r="G63" s="96">
        <f>SUM(D63:F66)/3</f>
        <v>3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4</v>
      </c>
      <c r="F67" s="41">
        <v>4</v>
      </c>
      <c r="G67" s="51">
        <f>SUM(D67:F67)/3</f>
        <v>4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7.5</v>
      </c>
      <c r="E68" s="51">
        <f>IF(AND(OR(E63=0,E63=1,E63=2,E63=3,E63=4),OR(E67=0,E67=1,E67=2,E67=3,E67=4)),SUM(E63:E67)/8*10,"kontrolli hindepunkte")</f>
        <v>8.75</v>
      </c>
      <c r="F68" s="51">
        <f>IF(AND(OR(F63=0,F63=1,F63=2,F63=3,F63=4),OR(F67=0,F67=1,F67=2,F67=3,F67=4)),SUM(F63:F67)/8*10,"kontrolli hindepunkte")</f>
        <v>10</v>
      </c>
      <c r="G68" s="50">
        <f>SUM(D68:F68)/3</f>
        <v>8.75</v>
      </c>
    </row>
    <row r="69" spans="1:7" x14ac:dyDescent="0.25">
      <c r="A69" s="174" t="s">
        <v>57</v>
      </c>
      <c r="B69" s="175"/>
      <c r="C69" s="176"/>
      <c r="D69" s="49">
        <f>D13+D26+D43+D48+D51+D59+D68</f>
        <v>67.678571428571431</v>
      </c>
      <c r="E69" s="51">
        <f>E13+E26+E43+E48+E51+E59+E68</f>
        <v>69.761904761904759</v>
      </c>
      <c r="F69" s="51">
        <f>F13+F26+F43+F48+F51+F59+F68</f>
        <v>78.75</v>
      </c>
      <c r="G69" s="49">
        <f>SUM(D69:F69)/3</f>
        <v>72.063492063492063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73.313492063492063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>
      <selection activeCell="D6" sqref="D6"/>
    </sheetView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/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koond'!A8</f>
        <v>642216780024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3</v>
      </c>
      <c r="E9" s="25">
        <v>2</v>
      </c>
      <c r="F9" s="25">
        <v>4</v>
      </c>
      <c r="G9" s="29">
        <f>SUM(D9:F9)/3</f>
        <v>3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3</v>
      </c>
      <c r="E12" s="25">
        <v>4</v>
      </c>
      <c r="F12" s="26">
        <v>4</v>
      </c>
      <c r="G12" s="29">
        <f t="shared" si="0"/>
        <v>3.6666666666666665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10.714285714285715</v>
      </c>
      <c r="E13" s="27">
        <f>IF(AND(OR(E9=0,E9=1,E9=2,E9=3,E9=4),OR(E10=0,E10=1,E10=2),OR(E11=0,E11=1,E11=2,E11=3,E11=4),OR(E12=0,E12=1,E12=2,E12=3,E12=4)),SUM(E9:E12)/14*15,"kontrolli hindepunkte")</f>
        <v>10.714285714285715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11.428571428571429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4</v>
      </c>
      <c r="F17" s="93">
        <v>4</v>
      </c>
      <c r="G17" s="96">
        <f>SUM(D17:F20)/3</f>
        <v>4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2</v>
      </c>
      <c r="E22" s="82">
        <v>1</v>
      </c>
      <c r="F22" s="93">
        <v>4</v>
      </c>
      <c r="G22" s="96">
        <f>SUM(D22:F25)/3</f>
        <v>2.3333333333333335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7.5</v>
      </c>
      <c r="E26" s="51">
        <f>IF(OR(COUNT(E17:E19)&gt;1,COUNT(E22:E24)&gt;1,MAX(E17:E24)&gt;4),"kontrolli hindepunkte",SUM(E17:E19,E22:E24)/8*10)</f>
        <v>6.25</v>
      </c>
      <c r="F26" s="51">
        <f>IF(OR(COUNT(F17:F19)&gt;1,COUNT(F22:F24)&gt;1,MAX(F17:F24)&gt;4),"kontrolli hindepunkte",SUM(F17:F19,F22:F24)/8*10)</f>
        <v>10</v>
      </c>
      <c r="G26" s="51">
        <f>SUM(D26:F26)/3</f>
        <v>7.916666666666667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2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2.5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2</v>
      </c>
      <c r="E42" s="46">
        <v>2</v>
      </c>
      <c r="F42" s="41">
        <v>4</v>
      </c>
      <c r="G42" s="51">
        <f>SUM(D42:F42)/3</f>
        <v>2.6666666666666665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5</v>
      </c>
      <c r="E43" s="51">
        <f>IF(OR(E42=0,E42=1,E42=2,E42=3,E42=4),E42/4*10,"kontrolli hindepunkte")</f>
        <v>5</v>
      </c>
      <c r="F43" s="51">
        <f>IF(OR(F42=0,F42=1,F42=2,F42=3,F42=4),F42/4*10,"kontrolli hindepunkte")</f>
        <v>10</v>
      </c>
      <c r="G43" s="50">
        <f>SUM(D43:F43)/3</f>
        <v>6.666666666666667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2</v>
      </c>
      <c r="E45" s="46">
        <v>2</v>
      </c>
      <c r="F45" s="41">
        <v>2</v>
      </c>
      <c r="G45" s="51">
        <f>SUM(D45:F45)/3</f>
        <v>2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3</v>
      </c>
      <c r="E46" s="46">
        <v>3</v>
      </c>
      <c r="F46" s="41">
        <v>4</v>
      </c>
      <c r="G46" s="51">
        <f>SUM(D46:F46)/3</f>
        <v>3.3333333333333335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1</v>
      </c>
      <c r="E47" s="46">
        <v>1</v>
      </c>
      <c r="F47" s="41">
        <v>0</v>
      </c>
      <c r="G47" s="51">
        <f>SUM(D47:F47)/3</f>
        <v>0.66666666666666663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10</v>
      </c>
      <c r="E48" s="51">
        <f>IF(AND(OR(E45=0,E45=1,E45=2,E45=3,E45=4),OR(E46=0,E46=1,E46=2,E46=3,E46=4),OR(E47=0,E47=1,E47=2,E47=3,E47=4)),SUM(E45:E47)/12*20,"kontrolli hindepunkte")</f>
        <v>10</v>
      </c>
      <c r="F48" s="51">
        <f>IF(AND(OR(F45=0,F45=1,F45=2,F45=3,F45=4),OR(F46=0,F46=1,F46=2,F46=3,F46=4),OR(F47=0,F47=1,F47=2,F47=3,F47=4)),SUM(F45:F47)/12*20,"kontrolli hindepunkte")</f>
        <v>10</v>
      </c>
      <c r="G48" s="50">
        <f>SUM(D48:F48)/3</f>
        <v>10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4</v>
      </c>
      <c r="F55" s="93">
        <v>4</v>
      </c>
      <c r="G55" s="96">
        <f>SUM(D55:F55)/3</f>
        <v>4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20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3</v>
      </c>
      <c r="E63" s="82">
        <v>3</v>
      </c>
      <c r="F63" s="93">
        <v>4</v>
      </c>
      <c r="G63" s="96">
        <f>SUM(D63:F66)/3</f>
        <v>3.3333333333333335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2</v>
      </c>
      <c r="F67" s="41">
        <v>4</v>
      </c>
      <c r="G67" s="51">
        <f>SUM(D67:F67)/3</f>
        <v>3.3333333333333335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8.75</v>
      </c>
      <c r="E68" s="51">
        <f>IF(AND(OR(E63=0,E63=1,E63=2,E63=3,E63=4),OR(E67=0,E67=1,E67=2,E67=3,E67=4)),SUM(E63:E67)/8*10,"kontrolli hindepunkte")</f>
        <v>6.25</v>
      </c>
      <c r="F68" s="51">
        <f>IF(AND(OR(F63=0,F63=1,F63=2,F63=3,F63=4),OR(F67=0,F67=1,F67=2,F67=3,F67=4)),SUM(F63:F67)/8*10,"kontrolli hindepunkte")</f>
        <v>10</v>
      </c>
      <c r="G68" s="50">
        <f>SUM(D68:F68)/3</f>
        <v>8.3333333333333339</v>
      </c>
    </row>
    <row r="69" spans="1:7" x14ac:dyDescent="0.25">
      <c r="A69" s="174" t="s">
        <v>57</v>
      </c>
      <c r="B69" s="175"/>
      <c r="C69" s="176"/>
      <c r="D69" s="49">
        <f>D13+D26+D43+D48+D51+D59+D68</f>
        <v>61.964285714285715</v>
      </c>
      <c r="E69" s="51">
        <f>E13+E26+E43+E48+E51+E59+E68</f>
        <v>58.214285714285715</v>
      </c>
      <c r="F69" s="51">
        <f>F13+F26+F43+F48+F51+F59+F68</f>
        <v>72.857142857142861</v>
      </c>
      <c r="G69" s="49">
        <f>SUM(D69:F69)/3</f>
        <v>64.345238095238088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66.845238095238088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koond'!A9</f>
        <v>642216780025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1</v>
      </c>
      <c r="F9" s="25">
        <v>4</v>
      </c>
      <c r="G9" s="29">
        <f>SUM(D9:F9)/3</f>
        <v>3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2</v>
      </c>
      <c r="E12" s="25">
        <v>2</v>
      </c>
      <c r="F12" s="26">
        <v>4</v>
      </c>
      <c r="G12" s="29">
        <f t="shared" si="0"/>
        <v>2.6666666666666665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10.714285714285715</v>
      </c>
      <c r="E13" s="27">
        <f>IF(AND(OR(E9=0,E9=1,E9=2,E9=3,E9=4),OR(E10=0,E10=1,E10=2),OR(E11=0,E11=1,E11=2,E11=3,E11=4),OR(E12=0,E12=1,E12=2,E12=3,E12=4)),SUM(E9:E12)/14*15,"kontrolli hindepunkte")</f>
        <v>7.5</v>
      </c>
      <c r="F13" s="28">
        <f>IF(AND(OR(F9=0,F9=1,F9=2,F9=3,F9=4),OR(F10=0,F10=1,F10=2),OR(F11=0,F11=1,F11=2,F11=3,F11=4),OR(F12=0,F12=1,F12=2,F12=3,F12=4)),SUM(F9:F12)/14*15,"kontrolli hindepunkte")</f>
        <v>12.857142857142856</v>
      </c>
      <c r="G13" s="29">
        <f t="shared" si="0"/>
        <v>10.357142857142856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3</v>
      </c>
      <c r="F17" s="93">
        <v>4</v>
      </c>
      <c r="G17" s="96">
        <f>SUM(D17:F20)/3</f>
        <v>3.6666666666666665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3</v>
      </c>
      <c r="E22" s="82">
        <v>2</v>
      </c>
      <c r="F22" s="93">
        <v>4</v>
      </c>
      <c r="G22" s="96">
        <f>SUM(D22:F25)/3</f>
        <v>3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8.75</v>
      </c>
      <c r="E26" s="51">
        <f>IF(OR(COUNT(E17:E19)&gt;1,COUNT(E22:E24)&gt;1,MAX(E17:E24)&gt;4),"kontrolli hindepunkte",SUM(E17:E19,E22:E24)/8*10)</f>
        <v>6.25</v>
      </c>
      <c r="F26" s="51">
        <f>IF(OR(COUNT(F17:F19)&gt;1,COUNT(F22:F24)&gt;1,MAX(F17:F24)&gt;4),"kontrolli hindepunkte",SUM(F17:F19,F22:F24)/8*10)</f>
        <v>10</v>
      </c>
      <c r="G26" s="51">
        <f>SUM(D26:F26)/3</f>
        <v>8.3333333333333339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1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1.25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1</v>
      </c>
      <c r="E42" s="46">
        <v>1</v>
      </c>
      <c r="F42" s="41">
        <v>4</v>
      </c>
      <c r="G42" s="51">
        <f>SUM(D42:F42)/3</f>
        <v>2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2.5</v>
      </c>
      <c r="E43" s="51">
        <f>IF(OR(E42=0,E42=1,E42=2,E42=3,E42=4),E42/4*10,"kontrolli hindepunkte")</f>
        <v>2.5</v>
      </c>
      <c r="F43" s="51">
        <f>IF(OR(F42=0,F42=1,F42=2,F42=3,F42=4),F42/4*10,"kontrolli hindepunkte")</f>
        <v>10</v>
      </c>
      <c r="G43" s="50">
        <f>SUM(D43:F43)/3</f>
        <v>5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1</v>
      </c>
      <c r="F45" s="41">
        <v>4</v>
      </c>
      <c r="G45" s="51">
        <f>SUM(D45:F45)/3</f>
        <v>3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0</v>
      </c>
      <c r="E46" s="46">
        <v>0</v>
      </c>
      <c r="F46" s="41">
        <v>0</v>
      </c>
      <c r="G46" s="51">
        <f>SUM(D46:F46)/3</f>
        <v>0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1</v>
      </c>
      <c r="E47" s="46">
        <v>1</v>
      </c>
      <c r="F47" s="41">
        <v>1</v>
      </c>
      <c r="G47" s="51">
        <f>SUM(D47:F47)/3</f>
        <v>1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8.3333333333333339</v>
      </c>
      <c r="E48" s="51">
        <f>IF(AND(OR(E45=0,E45=1,E45=2,E45=3,E45=4),OR(E46=0,E46=1,E46=2,E46=3,E46=4),OR(E47=0,E47=1,E47=2,E47=3,E47=4)),SUM(E45:E47)/12*20,"kontrolli hindepunkte")</f>
        <v>3.333333333333333</v>
      </c>
      <c r="F48" s="51">
        <f>IF(AND(OR(F45=0,F45=1,F45=2,F45=3,F45=4),OR(F46=0,F46=1,F46=2,F46=3,F46=4),OR(F47=0,F47=1,F47=2,F47=3,F47=4)),SUM(F45:F47)/12*20,"kontrolli hindepunkte")</f>
        <v>8.3333333333333339</v>
      </c>
      <c r="G48" s="50">
        <f>SUM(D48:F48)/3</f>
        <v>6.666666666666667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2</v>
      </c>
      <c r="E50" s="46">
        <v>2</v>
      </c>
      <c r="F50" s="41">
        <v>3</v>
      </c>
      <c r="G50" s="51">
        <f>SUM(D50:F50)/3</f>
        <v>2.3333333333333335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5</v>
      </c>
      <c r="E51" s="51">
        <f>IF(OR(E50=0,E50=1,E50=2,E50=3,E50=4),E50/4*10,"kontrolli hindepunkte")</f>
        <v>5</v>
      </c>
      <c r="F51" s="51">
        <f>IF(OR(F50=0,F50=1,F50=2,F50=3,F50=4),F50/4*10,"kontrolli hindepunkte")</f>
        <v>7.5</v>
      </c>
      <c r="G51" s="51">
        <f>SUM(D51:F51)/3</f>
        <v>5.833333333333333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4</v>
      </c>
      <c r="E55" s="82">
        <v>4</v>
      </c>
      <c r="F55" s="93">
        <v>4</v>
      </c>
      <c r="G55" s="96">
        <f>SUM(D55:F55)/3</f>
        <v>4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20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20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4</v>
      </c>
      <c r="E63" s="82">
        <v>2</v>
      </c>
      <c r="F63" s="93">
        <v>4</v>
      </c>
      <c r="G63" s="96">
        <f>SUM(D63:F66)/3</f>
        <v>3.3333333333333335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0</v>
      </c>
      <c r="F67" s="41">
        <v>4</v>
      </c>
      <c r="G67" s="51">
        <f>SUM(D67:F67)/3</f>
        <v>2.3333333333333335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8.75</v>
      </c>
      <c r="E68" s="51">
        <f>IF(AND(OR(E63=0,E63=1,E63=2,E63=3,E63=4),OR(E67=0,E67=1,E67=2,E67=3,E67=4)),SUM(E63:E67)/8*10,"kontrolli hindepunkte")</f>
        <v>2.5</v>
      </c>
      <c r="F68" s="51">
        <f>IF(AND(OR(F63=0,F63=1,F63=2,F63=3,F63=4),OR(F67=0,F67=1,F67=2,F67=3,F67=4)),SUM(F63:F67)/8*10,"kontrolli hindepunkte")</f>
        <v>10</v>
      </c>
      <c r="G68" s="50">
        <f>SUM(D68:F68)/3</f>
        <v>7.083333333333333</v>
      </c>
    </row>
    <row r="69" spans="1:7" x14ac:dyDescent="0.25">
      <c r="A69" s="174" t="s">
        <v>57</v>
      </c>
      <c r="B69" s="175"/>
      <c r="C69" s="176"/>
      <c r="D69" s="49">
        <f>D13+D26+D43+D48+D51+D59+D68</f>
        <v>64.047619047619051</v>
      </c>
      <c r="E69" s="51">
        <f>E13+E26+E43+E48+E51+E59+E68</f>
        <v>47.083333333333329</v>
      </c>
      <c r="F69" s="51">
        <f>F13+F26+F43+F48+F51+F59+F68</f>
        <v>78.69047619047619</v>
      </c>
      <c r="G69" s="49">
        <f>SUM(D69:F69)/3</f>
        <v>63.273809523809518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64.523809523809518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36:A39 A55:A58 A63:A6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koond'!A10</f>
        <v>642216780026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3</v>
      </c>
      <c r="E11" s="25">
        <v>4</v>
      </c>
      <c r="F11" s="26">
        <v>4</v>
      </c>
      <c r="G11" s="29">
        <f>SUM(D11:F11)/3</f>
        <v>3.6666666666666665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0</v>
      </c>
      <c r="E12" s="25">
        <v>0</v>
      </c>
      <c r="F12" s="26">
        <v>0</v>
      </c>
      <c r="G12" s="29">
        <f t="shared" si="0"/>
        <v>0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7.5</v>
      </c>
      <c r="E13" s="27">
        <f>IF(AND(OR(E9=0,E9=1,E9=2,E9=3,E9=4),OR(E10=0,E10=1,E10=2),OR(E11=0,E11=1,E11=2,E11=3,E11=4),OR(E12=0,E12=1,E12=2,E12=3,E12=4)),SUM(E9:E12)/14*15,"kontrolli hindepunkte")</f>
        <v>8.5714285714285712</v>
      </c>
      <c r="F13" s="28">
        <f>IF(AND(OR(F9=0,F9=1,F9=2,F9=3,F9=4),OR(F10=0,F10=1,F10=2),OR(F11=0,F11=1,F11=2,F11=3,F11=4),OR(F12=0,F12=1,F12=2,F12=3,F12=4)),SUM(F9:F12)/14*15,"kontrolli hindepunkte")</f>
        <v>8.5714285714285712</v>
      </c>
      <c r="G13" s="29">
        <f t="shared" si="0"/>
        <v>8.2142857142857135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4</v>
      </c>
      <c r="E17" s="82">
        <v>3</v>
      </c>
      <c r="F17" s="93">
        <v>4</v>
      </c>
      <c r="G17" s="96">
        <f>SUM(D17:F20)/3</f>
        <v>3.6666666666666665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2</v>
      </c>
      <c r="E22" s="82">
        <v>3</v>
      </c>
      <c r="F22" s="93">
        <v>4</v>
      </c>
      <c r="G22" s="96">
        <f>SUM(D22:F25)/3</f>
        <v>3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7.5</v>
      </c>
      <c r="E26" s="51">
        <f>IF(OR(COUNT(E17:E19)&gt;1,COUNT(E22:E24)&gt;1,MAX(E17:E24)&gt;4),"kontrolli hindepunkte",SUM(E17:E19,E22:E24)/8*10)</f>
        <v>7.5</v>
      </c>
      <c r="F26" s="51">
        <f>IF(OR(COUNT(F17:F19)&gt;1,COUNT(F22:F24)&gt;1,MAX(F17:F24)&gt;4),"kontrolli hindepunkte",SUM(F17:F19,F22:F24)/8*10)</f>
        <v>10</v>
      </c>
      <c r="G26" s="51">
        <f>SUM(D26:F26)/3</f>
        <v>8.3333333333333339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0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0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1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1.25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2</v>
      </c>
      <c r="E42" s="46">
        <v>2</v>
      </c>
      <c r="F42" s="41">
        <v>4</v>
      </c>
      <c r="G42" s="51">
        <f>SUM(D42:F42)/3</f>
        <v>2.6666666666666665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5</v>
      </c>
      <c r="E43" s="51">
        <f>IF(OR(E42=0,E42=1,E42=2,E42=3,E42=4),E42/4*10,"kontrolli hindepunkte")</f>
        <v>5</v>
      </c>
      <c r="F43" s="51">
        <f>IF(OR(F42=0,F42=1,F42=2,F42=3,F42=4),F42/4*10,"kontrolli hindepunkte")</f>
        <v>10</v>
      </c>
      <c r="G43" s="50">
        <f>SUM(D43:F43)/3</f>
        <v>6.666666666666667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3</v>
      </c>
      <c r="F45" s="41">
        <v>4</v>
      </c>
      <c r="G45" s="51">
        <f>SUM(D45:F45)/3</f>
        <v>3.6666666666666665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2</v>
      </c>
      <c r="E46" s="46">
        <v>4</v>
      </c>
      <c r="F46" s="41">
        <v>4</v>
      </c>
      <c r="G46" s="51">
        <f>SUM(D46:F46)/3</f>
        <v>3.3333333333333335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3</v>
      </c>
      <c r="E47" s="46">
        <v>4</v>
      </c>
      <c r="F47" s="41">
        <v>4</v>
      </c>
      <c r="G47" s="51">
        <f>SUM(D47:F47)/3</f>
        <v>3.6666666666666665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15</v>
      </c>
      <c r="E48" s="51">
        <f>IF(AND(OR(E45=0,E45=1,E45=2,E45=3,E45=4),OR(E46=0,E46=1,E46=2,E46=3,E46=4),OR(E47=0,E47=1,E47=2,E47=3,E47=4)),SUM(E45:E47)/12*20,"kontrolli hindepunkte")</f>
        <v>18.333333333333332</v>
      </c>
      <c r="F48" s="51">
        <f>IF(AND(OR(F45=0,F45=1,F45=2,F45=3,F45=4),OR(F46=0,F46=1,F46=2,F46=3,F46=4),OR(F47=0,F47=1,F47=2,F47=3,F47=4)),SUM(F45:F47)/12*20,"kontrolli hindepunkte")</f>
        <v>20</v>
      </c>
      <c r="G48" s="50">
        <f>SUM(D48:F48)/3</f>
        <v>17.777777777777775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3</v>
      </c>
      <c r="E55" s="82">
        <v>4</v>
      </c>
      <c r="F55" s="93">
        <v>4</v>
      </c>
      <c r="G55" s="96">
        <f>SUM(D55:F55)/3</f>
        <v>3.6666666666666665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15</v>
      </c>
      <c r="E59" s="51">
        <f>IF(OR(COUNT(E55:E58)&gt;1,MAX(E55:E58)&gt;4),"kontrolli hindepunkte",SUM(E55:E58)/4*20)</f>
        <v>20</v>
      </c>
      <c r="F59" s="51">
        <f>IF(OR(COUNT(F55:F58)&gt;1,MAX(F55:F58)&gt;4),"kontrolli hindepunkte",SUM(F55:F58)/4*20)</f>
        <v>20</v>
      </c>
      <c r="G59" s="51">
        <f>SUM(D59:F59)/3</f>
        <v>18.333333333333332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3</v>
      </c>
      <c r="E63" s="82">
        <v>3</v>
      </c>
      <c r="F63" s="93">
        <v>4</v>
      </c>
      <c r="G63" s="96">
        <f>SUM(D63:F66)/3</f>
        <v>3.3333333333333335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4</v>
      </c>
      <c r="E67" s="46">
        <v>4</v>
      </c>
      <c r="F67" s="41">
        <v>4</v>
      </c>
      <c r="G67" s="51">
        <f>SUM(D67:F67)/3</f>
        <v>4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8.75</v>
      </c>
      <c r="E68" s="51">
        <f>IF(AND(OR(E63=0,E63=1,E63=2,E63=3,E63=4),OR(E67=0,E67=1,E67=2,E67=3,E67=4)),SUM(E63:E67)/8*10,"kontrolli hindepunkte")</f>
        <v>8.75</v>
      </c>
      <c r="F68" s="51">
        <f>IF(AND(OR(F63=0,F63=1,F63=2,F63=3,F63=4),OR(F67=0,F67=1,F67=2,F67=3,F67=4)),SUM(F63:F67)/8*10,"kontrolli hindepunkte")</f>
        <v>10</v>
      </c>
      <c r="G68" s="50">
        <f>SUM(D68:F68)/3</f>
        <v>9.1666666666666661</v>
      </c>
    </row>
    <row r="69" spans="1:7" x14ac:dyDescent="0.25">
      <c r="A69" s="174" t="s">
        <v>57</v>
      </c>
      <c r="B69" s="175"/>
      <c r="C69" s="176"/>
      <c r="D69" s="49">
        <f>D13+D26+D43+D48+D51+D59+D68</f>
        <v>58.75</v>
      </c>
      <c r="E69" s="51">
        <f>E13+E26+E43+E48+E51+E59+E68</f>
        <v>68.154761904761898</v>
      </c>
      <c r="F69" s="51">
        <f>F13+F26+F43+F48+F51+F59+F68</f>
        <v>78.571428571428569</v>
      </c>
      <c r="G69" s="49">
        <f>SUM(D69:F69)/3</f>
        <v>68.492063492063494</v>
      </c>
    </row>
    <row r="70" spans="1:7" x14ac:dyDescent="0.25">
      <c r="A70" s="165" t="s">
        <v>104</v>
      </c>
      <c r="B70" s="166"/>
      <c r="C70" s="167"/>
      <c r="D70" s="168">
        <f>SUM(D33,D40)</f>
        <v>1.25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69.742063492063494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1"/>
  <sheetViews>
    <sheetView workbookViewId="0"/>
  </sheetViews>
  <sheetFormatPr defaultRowHeight="15" x14ac:dyDescent="0.25"/>
  <cols>
    <col min="1" max="1" width="5.85546875" style="37" customWidth="1"/>
    <col min="2" max="2" width="67.7109375" style="37" customWidth="1"/>
    <col min="3" max="3" width="7.7109375" style="37" customWidth="1"/>
    <col min="4" max="4" width="12.7109375" style="37" customWidth="1"/>
    <col min="5" max="5" width="13" style="37" customWidth="1"/>
    <col min="6" max="6" width="13.28515625" style="37" customWidth="1"/>
    <col min="7" max="7" width="14.7109375" style="37" customWidth="1"/>
    <col min="8" max="16384" width="9.140625" style="37"/>
  </cols>
  <sheetData>
    <row r="1" spans="1:7" x14ac:dyDescent="0.25">
      <c r="A1" s="52" t="s">
        <v>106</v>
      </c>
      <c r="B1" s="52"/>
      <c r="C1" s="52"/>
      <c r="D1" s="52"/>
      <c r="E1" s="52"/>
    </row>
    <row r="2" spans="1:7" s="38" customFormat="1" ht="32.25" customHeight="1" x14ac:dyDescent="0.25">
      <c r="A2" s="112" t="s">
        <v>4</v>
      </c>
      <c r="B2" s="113"/>
      <c r="C2" s="113"/>
      <c r="D2" s="113"/>
      <c r="E2" s="113"/>
      <c r="F2" s="114"/>
      <c r="G2" s="114"/>
    </row>
    <row r="3" spans="1:7" s="38" customFormat="1" x14ac:dyDescent="0.25">
      <c r="A3" s="107"/>
      <c r="B3" s="108"/>
      <c r="C3" s="109"/>
      <c r="D3" s="109"/>
      <c r="E3" s="109"/>
    </row>
    <row r="4" spans="1:7" s="38" customFormat="1" x14ac:dyDescent="0.25">
      <c r="A4" s="110" t="s">
        <v>3</v>
      </c>
      <c r="B4" s="111"/>
      <c r="C4" s="115">
        <f>'hindepunktide koond'!A11</f>
        <v>642216780027</v>
      </c>
      <c r="D4" s="116"/>
      <c r="E4" s="116"/>
      <c r="F4" s="80"/>
      <c r="G4" s="81"/>
    </row>
    <row r="5" spans="1:7" s="38" customFormat="1" x14ac:dyDescent="0.25">
      <c r="A5" s="110" t="s">
        <v>106</v>
      </c>
      <c r="B5" s="111"/>
      <c r="C5" s="115" t="s">
        <v>106</v>
      </c>
      <c r="D5" s="116"/>
      <c r="E5" s="116"/>
      <c r="F5" s="80"/>
      <c r="G5" s="81"/>
    </row>
    <row r="6" spans="1:7" s="38" customFormat="1" ht="15.75" x14ac:dyDescent="0.25">
      <c r="A6" s="39"/>
    </row>
    <row r="7" spans="1:7" ht="51" customHeight="1" x14ac:dyDescent="0.25">
      <c r="A7" s="40"/>
      <c r="B7" s="61" t="s">
        <v>1</v>
      </c>
      <c r="C7" s="60" t="s">
        <v>7</v>
      </c>
      <c r="D7" s="60" t="s">
        <v>69</v>
      </c>
      <c r="E7" s="60" t="s">
        <v>70</v>
      </c>
      <c r="F7" s="60" t="s">
        <v>71</v>
      </c>
      <c r="G7" s="60" t="s">
        <v>72</v>
      </c>
    </row>
    <row r="8" spans="1:7" x14ac:dyDescent="0.25">
      <c r="A8" s="117" t="s">
        <v>0</v>
      </c>
      <c r="B8" s="80"/>
      <c r="C8" s="80"/>
      <c r="D8" s="80"/>
      <c r="E8" s="80"/>
      <c r="F8" s="80"/>
      <c r="G8" s="81"/>
    </row>
    <row r="9" spans="1:7" ht="33" customHeight="1" x14ac:dyDescent="0.25">
      <c r="A9" s="56" t="s">
        <v>2</v>
      </c>
      <c r="B9" s="63" t="s">
        <v>91</v>
      </c>
      <c r="C9" s="47" t="s">
        <v>6</v>
      </c>
      <c r="D9" s="46">
        <v>4</v>
      </c>
      <c r="E9" s="25">
        <v>4</v>
      </c>
      <c r="F9" s="25">
        <v>4</v>
      </c>
      <c r="G9" s="29">
        <f>SUM(D9:F9)/3</f>
        <v>4</v>
      </c>
    </row>
    <row r="10" spans="1:7" ht="30" x14ac:dyDescent="0.25">
      <c r="A10" s="56" t="s">
        <v>5</v>
      </c>
      <c r="B10" s="44" t="s">
        <v>92</v>
      </c>
      <c r="C10" s="43" t="s">
        <v>60</v>
      </c>
      <c r="D10" s="41">
        <v>0</v>
      </c>
      <c r="E10" s="25">
        <v>0</v>
      </c>
      <c r="F10" s="26">
        <v>0</v>
      </c>
      <c r="G10" s="29">
        <f t="shared" ref="G10:G13" si="0">SUM(D10:F10)/3</f>
        <v>0</v>
      </c>
    </row>
    <row r="11" spans="1:7" ht="45" x14ac:dyDescent="0.25">
      <c r="A11" s="56" t="s">
        <v>8</v>
      </c>
      <c r="B11" s="44" t="s">
        <v>93</v>
      </c>
      <c r="C11" s="43" t="s">
        <v>6</v>
      </c>
      <c r="D11" s="41">
        <v>4</v>
      </c>
      <c r="E11" s="25">
        <v>4</v>
      </c>
      <c r="F11" s="26">
        <v>4</v>
      </c>
      <c r="G11" s="29">
        <f>SUM(D11:F11)/3</f>
        <v>4</v>
      </c>
    </row>
    <row r="12" spans="1:7" ht="60" x14ac:dyDescent="0.25">
      <c r="A12" s="56" t="s">
        <v>9</v>
      </c>
      <c r="B12" s="44" t="s">
        <v>94</v>
      </c>
      <c r="C12" s="43" t="s">
        <v>6</v>
      </c>
      <c r="D12" s="41">
        <v>0</v>
      </c>
      <c r="E12" s="25">
        <v>0</v>
      </c>
      <c r="F12" s="26">
        <v>0</v>
      </c>
      <c r="G12" s="29">
        <f t="shared" si="0"/>
        <v>0</v>
      </c>
    </row>
    <row r="13" spans="1:7" ht="33.75" customHeight="1" x14ac:dyDescent="0.25">
      <c r="A13" s="127" t="s">
        <v>52</v>
      </c>
      <c r="B13" s="128"/>
      <c r="C13" s="129"/>
      <c r="D13" s="50">
        <f>IF(AND(OR(D9=0,D9=1,D9=2,D9=3,D9=4),OR(D10=0,D10=1,D10=2),OR(D11=0,D11=1,D11=2,D11=3,D11=4),OR(D12=0,D12=1,D12=2,D12=3,D12=4)),SUM(D9:D12)/14*15,"kontrolli hindepunkte")</f>
        <v>8.5714285714285712</v>
      </c>
      <c r="E13" s="27">
        <f>IF(AND(OR(E9=0,E9=1,E9=2,E9=3,E9=4),OR(E10=0,E10=1,E10=2),OR(E11=0,E11=1,E11=2,E11=3,E11=4),OR(E12=0,E12=1,E12=2,E12=3,E12=4)),SUM(E9:E12)/14*15,"kontrolli hindepunkte")</f>
        <v>8.5714285714285712</v>
      </c>
      <c r="F13" s="28">
        <f>IF(AND(OR(F9=0,F9=1,F9=2,F9=3,F9=4),OR(F10=0,F10=1,F10=2),OR(F11=0,F11=1,F11=2,F11=3,F11=4),OR(F12=0,F12=1,F12=2,F12=3,F12=4)),SUM(F9:F12)/14*15,"kontrolli hindepunkte")</f>
        <v>8.5714285714285712</v>
      </c>
      <c r="G13" s="29">
        <f t="shared" si="0"/>
        <v>8.5714285714285712</v>
      </c>
    </row>
    <row r="14" spans="1:7" x14ac:dyDescent="0.25">
      <c r="A14" s="118" t="s">
        <v>95</v>
      </c>
      <c r="B14" s="80"/>
      <c r="C14" s="80"/>
      <c r="D14" s="80"/>
      <c r="E14" s="80"/>
      <c r="F14" s="80"/>
      <c r="G14" s="81"/>
    </row>
    <row r="15" spans="1:7" ht="15" customHeight="1" x14ac:dyDescent="0.25">
      <c r="A15" s="88" t="s">
        <v>10</v>
      </c>
      <c r="B15" s="119" t="s">
        <v>96</v>
      </c>
      <c r="C15" s="120"/>
      <c r="D15" s="120"/>
      <c r="E15" s="120"/>
      <c r="F15" s="121"/>
      <c r="G15" s="122"/>
    </row>
    <row r="16" spans="1:7" x14ac:dyDescent="0.25">
      <c r="A16" s="89"/>
      <c r="B16" s="123"/>
      <c r="C16" s="124"/>
      <c r="D16" s="124"/>
      <c r="E16" s="124"/>
      <c r="F16" s="125"/>
      <c r="G16" s="126"/>
    </row>
    <row r="17" spans="1:7" x14ac:dyDescent="0.25">
      <c r="A17" s="58" t="s">
        <v>11</v>
      </c>
      <c r="B17" s="44" t="s">
        <v>20</v>
      </c>
      <c r="C17" s="43">
        <v>1</v>
      </c>
      <c r="D17" s="93">
        <v>2</v>
      </c>
      <c r="E17" s="82">
        <v>2</v>
      </c>
      <c r="F17" s="93">
        <v>2</v>
      </c>
      <c r="G17" s="96">
        <f>SUM(D17:F20)/3</f>
        <v>2</v>
      </c>
    </row>
    <row r="18" spans="1:7" x14ac:dyDescent="0.25">
      <c r="A18" s="58" t="s">
        <v>12</v>
      </c>
      <c r="B18" s="44" t="s">
        <v>62</v>
      </c>
      <c r="C18" s="43">
        <v>2</v>
      </c>
      <c r="D18" s="94"/>
      <c r="E18" s="83"/>
      <c r="F18" s="94"/>
      <c r="G18" s="97"/>
    </row>
    <row r="19" spans="1:7" ht="15" customHeight="1" x14ac:dyDescent="0.25">
      <c r="A19" s="58" t="s">
        <v>13</v>
      </c>
      <c r="B19" s="44" t="s">
        <v>63</v>
      </c>
      <c r="C19" s="43">
        <v>3</v>
      </c>
      <c r="D19" s="94"/>
      <c r="E19" s="83"/>
      <c r="F19" s="94"/>
      <c r="G19" s="97"/>
    </row>
    <row r="20" spans="1:7" x14ac:dyDescent="0.25">
      <c r="A20" s="58" t="s">
        <v>14</v>
      </c>
      <c r="B20" s="44" t="s">
        <v>64</v>
      </c>
      <c r="C20" s="43">
        <v>4</v>
      </c>
      <c r="D20" s="95"/>
      <c r="E20" s="84"/>
      <c r="F20" s="95"/>
      <c r="G20" s="98"/>
    </row>
    <row r="21" spans="1:7" x14ac:dyDescent="0.25">
      <c r="A21" s="36" t="s">
        <v>15</v>
      </c>
      <c r="B21" s="79" t="s">
        <v>97</v>
      </c>
      <c r="C21" s="80"/>
      <c r="D21" s="80"/>
      <c r="E21" s="80"/>
      <c r="F21" s="80"/>
      <c r="G21" s="81"/>
    </row>
    <row r="22" spans="1:7" x14ac:dyDescent="0.25">
      <c r="A22" s="57" t="s">
        <v>16</v>
      </c>
      <c r="B22" s="44" t="s">
        <v>21</v>
      </c>
      <c r="C22" s="43">
        <v>1</v>
      </c>
      <c r="D22" s="82">
        <v>1</v>
      </c>
      <c r="E22" s="82">
        <v>1</v>
      </c>
      <c r="F22" s="93">
        <v>2</v>
      </c>
      <c r="G22" s="96">
        <f>SUM(D22:F25)/3</f>
        <v>1.3333333333333333</v>
      </c>
    </row>
    <row r="23" spans="1:7" x14ac:dyDescent="0.25">
      <c r="A23" s="58" t="s">
        <v>17</v>
      </c>
      <c r="B23" s="44" t="s">
        <v>22</v>
      </c>
      <c r="C23" s="43">
        <v>2</v>
      </c>
      <c r="D23" s="83"/>
      <c r="E23" s="83"/>
      <c r="F23" s="94"/>
      <c r="G23" s="97"/>
    </row>
    <row r="24" spans="1:7" x14ac:dyDescent="0.25">
      <c r="A24" s="58" t="s">
        <v>18</v>
      </c>
      <c r="B24" s="44" t="s">
        <v>23</v>
      </c>
      <c r="C24" s="43">
        <v>3</v>
      </c>
      <c r="D24" s="83"/>
      <c r="E24" s="83"/>
      <c r="F24" s="94"/>
      <c r="G24" s="97"/>
    </row>
    <row r="25" spans="1:7" x14ac:dyDescent="0.25">
      <c r="A25" s="58" t="s">
        <v>19</v>
      </c>
      <c r="B25" s="44" t="s">
        <v>24</v>
      </c>
      <c r="C25" s="43">
        <v>4</v>
      </c>
      <c r="D25" s="84"/>
      <c r="E25" s="84"/>
      <c r="F25" s="95"/>
      <c r="G25" s="98"/>
    </row>
    <row r="26" spans="1:7" ht="33" customHeight="1" x14ac:dyDescent="0.25">
      <c r="A26" s="85" t="s">
        <v>53</v>
      </c>
      <c r="B26" s="106"/>
      <c r="C26" s="137"/>
      <c r="D26" s="51">
        <f>IF(OR(COUNT(D17:D19)&gt;1,COUNT(D22:D24)&gt;1,MAX(D17:D24)&gt;4),"kontrolli hindepunkte",SUM(D17:D19,D22:D24)/8*10)</f>
        <v>3.75</v>
      </c>
      <c r="E26" s="51">
        <f>IF(OR(COUNT(E17:E19)&gt;1,COUNT(E22:E24)&gt;1,MAX(E17:E24)&gt;4),"kontrolli hindepunkte",SUM(E17:E19,E22:E24)/8*10)</f>
        <v>3.75</v>
      </c>
      <c r="F26" s="51">
        <f>IF(OR(COUNT(F17:F19)&gt;1,COUNT(F22:F24)&gt;1,MAX(F17:F24)&gt;4),"kontrolli hindepunkte",SUM(F17:F19,F22:F24)/8*10)</f>
        <v>5</v>
      </c>
      <c r="G26" s="51">
        <f>SUM(D26:F26)/3</f>
        <v>4.166666666666667</v>
      </c>
    </row>
    <row r="27" spans="1:7" x14ac:dyDescent="0.25">
      <c r="A27" s="105" t="s">
        <v>73</v>
      </c>
      <c r="B27" s="106"/>
      <c r="C27" s="80"/>
      <c r="D27" s="80"/>
      <c r="E27" s="80"/>
      <c r="F27" s="80"/>
      <c r="G27" s="81"/>
    </row>
    <row r="28" spans="1:7" x14ac:dyDescent="0.25">
      <c r="A28" s="30"/>
      <c r="B28" s="79" t="s">
        <v>89</v>
      </c>
      <c r="C28" s="130"/>
      <c r="D28" s="130"/>
      <c r="E28" s="130"/>
      <c r="F28" s="130"/>
      <c r="G28" s="131"/>
    </row>
    <row r="29" spans="1:7" x14ac:dyDescent="0.25">
      <c r="A29" s="30" t="s">
        <v>75</v>
      </c>
      <c r="B29" s="31">
        <v>0.35</v>
      </c>
      <c r="C29" s="35">
        <v>1</v>
      </c>
      <c r="D29" s="138">
        <v>2</v>
      </c>
      <c r="E29" s="139"/>
      <c r="F29" s="140"/>
      <c r="G29" s="132"/>
    </row>
    <row r="30" spans="1:7" x14ac:dyDescent="0.25">
      <c r="A30" s="30" t="s">
        <v>76</v>
      </c>
      <c r="B30" s="59" t="s">
        <v>86</v>
      </c>
      <c r="C30" s="35">
        <v>2</v>
      </c>
      <c r="D30" s="141"/>
      <c r="E30" s="142"/>
      <c r="F30" s="143"/>
      <c r="G30" s="133"/>
    </row>
    <row r="31" spans="1:7" x14ac:dyDescent="0.25">
      <c r="A31" s="30" t="s">
        <v>77</v>
      </c>
      <c r="B31" s="59" t="s">
        <v>87</v>
      </c>
      <c r="C31" s="35">
        <v>3</v>
      </c>
      <c r="D31" s="141"/>
      <c r="E31" s="142"/>
      <c r="F31" s="143"/>
      <c r="G31" s="133"/>
    </row>
    <row r="32" spans="1:7" x14ac:dyDescent="0.25">
      <c r="A32" s="30" t="s">
        <v>78</v>
      </c>
      <c r="B32" s="59" t="s">
        <v>88</v>
      </c>
      <c r="C32" s="35">
        <v>4</v>
      </c>
      <c r="D32" s="144"/>
      <c r="E32" s="145"/>
      <c r="F32" s="146"/>
      <c r="G32" s="133"/>
    </row>
    <row r="33" spans="1:7" ht="33" customHeight="1" x14ac:dyDescent="0.25">
      <c r="A33" s="156" t="s">
        <v>90</v>
      </c>
      <c r="B33" s="157"/>
      <c r="C33" s="158"/>
      <c r="D33" s="134">
        <f>IF(OR(COUNT(D29)&gt;1,MAX(D29)&gt;4),"kontrolli hindepunkte",D29/4*5)</f>
        <v>2.5</v>
      </c>
      <c r="E33" s="135"/>
      <c r="F33" s="135"/>
      <c r="G33" s="136"/>
    </row>
    <row r="34" spans="1:7" x14ac:dyDescent="0.25">
      <c r="A34" s="163" t="s">
        <v>74</v>
      </c>
      <c r="B34" s="163"/>
      <c r="C34" s="164"/>
      <c r="D34" s="164"/>
      <c r="E34" s="164"/>
      <c r="F34" s="164"/>
      <c r="G34" s="164"/>
    </row>
    <row r="35" spans="1:7" x14ac:dyDescent="0.25">
      <c r="A35" s="64"/>
      <c r="B35" s="155" t="s">
        <v>89</v>
      </c>
      <c r="C35" s="80"/>
      <c r="D35" s="80"/>
      <c r="E35" s="80"/>
      <c r="F35" s="80"/>
      <c r="G35" s="81"/>
    </row>
    <row r="36" spans="1:7" x14ac:dyDescent="0.25">
      <c r="A36" s="64" t="s">
        <v>82</v>
      </c>
      <c r="B36" s="34">
        <v>0.25</v>
      </c>
      <c r="C36" s="35">
        <v>1</v>
      </c>
      <c r="D36" s="138">
        <v>0</v>
      </c>
      <c r="E36" s="147"/>
      <c r="F36" s="148"/>
      <c r="G36" s="160"/>
    </row>
    <row r="37" spans="1:7" x14ac:dyDescent="0.25">
      <c r="A37" s="64" t="s">
        <v>83</v>
      </c>
      <c r="B37" s="33" t="s">
        <v>79</v>
      </c>
      <c r="C37" s="35">
        <v>2</v>
      </c>
      <c r="D37" s="141"/>
      <c r="E37" s="149"/>
      <c r="F37" s="150"/>
      <c r="G37" s="161"/>
    </row>
    <row r="38" spans="1:7" x14ac:dyDescent="0.25">
      <c r="A38" s="64" t="s">
        <v>84</v>
      </c>
      <c r="B38" s="33" t="s">
        <v>80</v>
      </c>
      <c r="C38" s="35">
        <v>3</v>
      </c>
      <c r="D38" s="141"/>
      <c r="E38" s="149"/>
      <c r="F38" s="150"/>
      <c r="G38" s="161"/>
    </row>
    <row r="39" spans="1:7" x14ac:dyDescent="0.25">
      <c r="A39" s="64" t="s">
        <v>85</v>
      </c>
      <c r="B39" s="33" t="s">
        <v>81</v>
      </c>
      <c r="C39" s="35">
        <v>4</v>
      </c>
      <c r="D39" s="144"/>
      <c r="E39" s="151"/>
      <c r="F39" s="152"/>
      <c r="G39" s="162"/>
    </row>
    <row r="40" spans="1:7" ht="31.5" customHeight="1" x14ac:dyDescent="0.25">
      <c r="A40" s="156" t="s">
        <v>90</v>
      </c>
      <c r="B40" s="159"/>
      <c r="C40" s="159"/>
      <c r="D40" s="134">
        <f>IF(OR(COUNT(D36)&gt;1,MAX(D36)&gt;4),"kontrolli hindepunkte",D36/4*5)</f>
        <v>0</v>
      </c>
      <c r="E40" s="135"/>
      <c r="F40" s="135"/>
      <c r="G40" s="136"/>
    </row>
    <row r="41" spans="1:7" x14ac:dyDescent="0.25">
      <c r="A41" s="153" t="s">
        <v>61</v>
      </c>
      <c r="B41" s="154"/>
      <c r="C41" s="154"/>
      <c r="D41" s="154"/>
      <c r="E41" s="154"/>
      <c r="F41" s="80"/>
      <c r="G41" s="81"/>
    </row>
    <row r="42" spans="1:7" ht="33.75" customHeight="1" x14ac:dyDescent="0.25">
      <c r="A42" s="56" t="s">
        <v>25</v>
      </c>
      <c r="B42" s="44" t="s">
        <v>98</v>
      </c>
      <c r="C42" s="43" t="s">
        <v>6</v>
      </c>
      <c r="D42" s="48">
        <v>1</v>
      </c>
      <c r="E42" s="46">
        <v>4</v>
      </c>
      <c r="F42" s="41">
        <v>0</v>
      </c>
      <c r="G42" s="51">
        <f>SUM(D42:F42)/3</f>
        <v>1.6666666666666667</v>
      </c>
    </row>
    <row r="43" spans="1:7" ht="30" customHeight="1" x14ac:dyDescent="0.25">
      <c r="A43" s="102" t="s">
        <v>54</v>
      </c>
      <c r="B43" s="103"/>
      <c r="C43" s="104"/>
      <c r="D43" s="50">
        <f>IF(OR(D42=0,D42=1,D42=2,D42=3,D42=4),D42/4*10,"kontrolli hindepunkte")</f>
        <v>2.5</v>
      </c>
      <c r="E43" s="51">
        <f>IF(OR(E42=0,E42=1,E42=2,E42=3,E42=4),E42/4*10,"kontrolli hindepunkte")</f>
        <v>10</v>
      </c>
      <c r="F43" s="51">
        <f>IF(OR(F42=0,F42=1,F42=2,F42=3,F42=4),F42/4*10,"kontrolli hindepunkte")</f>
        <v>0</v>
      </c>
      <c r="G43" s="50">
        <f>SUM(D43:F43)/3</f>
        <v>4.166666666666667</v>
      </c>
    </row>
    <row r="44" spans="1:7" x14ac:dyDescent="0.25">
      <c r="A44" s="118" t="s">
        <v>26</v>
      </c>
      <c r="B44" s="171"/>
      <c r="C44" s="171"/>
      <c r="D44" s="171"/>
      <c r="E44" s="171"/>
      <c r="F44" s="80"/>
      <c r="G44" s="81"/>
    </row>
    <row r="45" spans="1:7" ht="51" customHeight="1" x14ac:dyDescent="0.25">
      <c r="A45" s="56" t="s">
        <v>27</v>
      </c>
      <c r="B45" s="44" t="s">
        <v>99</v>
      </c>
      <c r="C45" s="43" t="s">
        <v>6</v>
      </c>
      <c r="D45" s="41">
        <v>4</v>
      </c>
      <c r="E45" s="46">
        <v>4</v>
      </c>
      <c r="F45" s="41">
        <v>4</v>
      </c>
      <c r="G45" s="51">
        <f>SUM(D45:F45)/3</f>
        <v>4</v>
      </c>
    </row>
    <row r="46" spans="1:7" ht="66" customHeight="1" x14ac:dyDescent="0.25">
      <c r="A46" s="56" t="s">
        <v>28</v>
      </c>
      <c r="B46" s="44" t="s">
        <v>30</v>
      </c>
      <c r="C46" s="43" t="s">
        <v>6</v>
      </c>
      <c r="D46" s="41">
        <v>0</v>
      </c>
      <c r="E46" s="46">
        <v>2</v>
      </c>
      <c r="F46" s="65">
        <v>0</v>
      </c>
      <c r="G46" s="51">
        <f>SUM(D46:F46)/3</f>
        <v>0.66666666666666663</v>
      </c>
    </row>
    <row r="47" spans="1:7" ht="45" x14ac:dyDescent="0.25">
      <c r="A47" s="56" t="s">
        <v>29</v>
      </c>
      <c r="B47" s="62" t="s">
        <v>31</v>
      </c>
      <c r="C47" s="43" t="s">
        <v>6</v>
      </c>
      <c r="D47" s="41">
        <v>3</v>
      </c>
      <c r="E47" s="46">
        <v>4</v>
      </c>
      <c r="F47" s="41">
        <v>4</v>
      </c>
      <c r="G47" s="51">
        <f>SUM(D47:F47)/3</f>
        <v>3.6666666666666665</v>
      </c>
    </row>
    <row r="48" spans="1:7" ht="33.75" customHeight="1" x14ac:dyDescent="0.25">
      <c r="A48" s="99" t="s">
        <v>55</v>
      </c>
      <c r="B48" s="100"/>
      <c r="C48" s="101"/>
      <c r="D48" s="50">
        <f>IF(AND(OR(D45=0,D45=1,D45=2,D45=3,D45=4),OR(D46=0,D46=1,D46=2,D46=3,D46=4),OR(D47=0,D47=1,D47=2,D47=3,D47=4)),SUM(D45:D47)/12*20,"kontrolli hindepunkte")</f>
        <v>11.666666666666668</v>
      </c>
      <c r="E48" s="51">
        <f>IF(AND(OR(E45=0,E45=1,E45=2,E45=3,E45=4),OR(E46=0,E46=1,E46=2,E46=3,E46=4),OR(E47=0,E47=1,E47=2,E47=3,E47=4)),SUM(E45:E47)/12*20,"kontrolli hindepunkte")</f>
        <v>16.666666666666668</v>
      </c>
      <c r="F48" s="51">
        <f>IF(AND(OR(F45=0,F45=1,F45=2,F45=3,F45=4),OR(F46=0,F46=1,F46=2,F46=3,F46=4),OR(F47=0,F47=1,F47=2,F47=3,F47=4)),SUM(F45:F47)/12*20,"kontrolli hindepunkte")</f>
        <v>13.333333333333332</v>
      </c>
      <c r="G48" s="50">
        <f>SUM(D48:F48)/3</f>
        <v>13.888888888888891</v>
      </c>
    </row>
    <row r="49" spans="1:7" ht="28.5" customHeight="1" x14ac:dyDescent="0.25">
      <c r="A49" s="172" t="s">
        <v>32</v>
      </c>
      <c r="B49" s="173"/>
      <c r="C49" s="173"/>
      <c r="D49" s="173"/>
      <c r="E49" s="173"/>
      <c r="F49" s="80"/>
      <c r="G49" s="81"/>
    </row>
    <row r="50" spans="1:7" ht="33.75" customHeight="1" x14ac:dyDescent="0.25">
      <c r="A50" s="56" t="s">
        <v>33</v>
      </c>
      <c r="B50" s="42" t="s">
        <v>100</v>
      </c>
      <c r="C50" s="43" t="s">
        <v>6</v>
      </c>
      <c r="D50" s="41">
        <v>0</v>
      </c>
      <c r="E50" s="46">
        <v>0</v>
      </c>
      <c r="F50" s="41">
        <v>0</v>
      </c>
      <c r="G50" s="51">
        <f>SUM(D50:F50)/3</f>
        <v>0</v>
      </c>
    </row>
    <row r="51" spans="1:7" ht="32.25" customHeight="1" x14ac:dyDescent="0.25">
      <c r="A51" s="90" t="s">
        <v>54</v>
      </c>
      <c r="B51" s="91"/>
      <c r="C51" s="92"/>
      <c r="D51" s="50">
        <f>IF(OR(D50=0,D50=1,D50=2,D50=3,D50=4),D50/4*10,"kontrolli hindepunkte")</f>
        <v>0</v>
      </c>
      <c r="E51" s="51">
        <f>IF(OR(E50=0,E50=1,E50=2,E50=3,E50=4),E50/4*10,"kontrolli hindepunkte")</f>
        <v>0</v>
      </c>
      <c r="F51" s="51">
        <f>IF(OR(F50=0,F50=1,F50=2,F50=3,F50=4),F50/4*10,"kontrolli hindepunkte")</f>
        <v>0</v>
      </c>
      <c r="G51" s="51">
        <f>SUM(D51:F51)/3</f>
        <v>0</v>
      </c>
    </row>
    <row r="52" spans="1:7" x14ac:dyDescent="0.25">
      <c r="A52" s="118" t="s">
        <v>39</v>
      </c>
      <c r="B52" s="171"/>
      <c r="C52" s="171"/>
      <c r="D52" s="171"/>
      <c r="E52" s="171"/>
      <c r="F52" s="80"/>
      <c r="G52" s="81"/>
    </row>
    <row r="53" spans="1:7" ht="33" customHeight="1" x14ac:dyDescent="0.25">
      <c r="A53" s="88" t="s">
        <v>34</v>
      </c>
      <c r="B53" s="119" t="s">
        <v>101</v>
      </c>
      <c r="C53" s="120"/>
      <c r="D53" s="120"/>
      <c r="E53" s="120"/>
      <c r="F53" s="121"/>
      <c r="G53" s="122"/>
    </row>
    <row r="54" spans="1:7" ht="15" hidden="1" customHeight="1" x14ac:dyDescent="0.25">
      <c r="A54" s="89"/>
      <c r="B54" s="123"/>
      <c r="C54" s="124"/>
      <c r="D54" s="124"/>
      <c r="E54" s="124"/>
      <c r="F54" s="125"/>
      <c r="G54" s="126"/>
    </row>
    <row r="55" spans="1:7" x14ac:dyDescent="0.25">
      <c r="A55" s="56" t="s">
        <v>35</v>
      </c>
      <c r="B55" s="44" t="s">
        <v>65</v>
      </c>
      <c r="C55" s="43">
        <v>1</v>
      </c>
      <c r="D55" s="93">
        <v>2</v>
      </c>
      <c r="E55" s="82">
        <v>2</v>
      </c>
      <c r="F55" s="93">
        <v>2</v>
      </c>
      <c r="G55" s="96">
        <f>SUM(D55:F55)/3</f>
        <v>2</v>
      </c>
    </row>
    <row r="56" spans="1:7" x14ac:dyDescent="0.25">
      <c r="A56" s="56" t="s">
        <v>36</v>
      </c>
      <c r="B56" s="44" t="s">
        <v>66</v>
      </c>
      <c r="C56" s="43">
        <v>2</v>
      </c>
      <c r="D56" s="94"/>
      <c r="E56" s="83"/>
      <c r="F56" s="94"/>
      <c r="G56" s="97"/>
    </row>
    <row r="57" spans="1:7" x14ac:dyDescent="0.25">
      <c r="A57" s="56" t="s">
        <v>37</v>
      </c>
      <c r="B57" s="44" t="s">
        <v>67</v>
      </c>
      <c r="C57" s="43">
        <v>3</v>
      </c>
      <c r="D57" s="94"/>
      <c r="E57" s="83"/>
      <c r="F57" s="94"/>
      <c r="G57" s="97"/>
    </row>
    <row r="58" spans="1:7" x14ac:dyDescent="0.25">
      <c r="A58" s="56" t="s">
        <v>38</v>
      </c>
      <c r="B58" s="44" t="s">
        <v>68</v>
      </c>
      <c r="C58" s="43">
        <v>4</v>
      </c>
      <c r="D58" s="95"/>
      <c r="E58" s="84"/>
      <c r="F58" s="95"/>
      <c r="G58" s="98"/>
    </row>
    <row r="59" spans="1:7" ht="36" customHeight="1" x14ac:dyDescent="0.25">
      <c r="A59" s="85" t="s">
        <v>56</v>
      </c>
      <c r="B59" s="86"/>
      <c r="C59" s="87"/>
      <c r="D59" s="50">
        <f>IF(OR(COUNT(D55:D58)&gt;1,MAX(D55:D58)&gt;4),"kontrolli hindepunkte",SUM(D55:D58)/4*20)</f>
        <v>10</v>
      </c>
      <c r="E59" s="51">
        <f>IF(OR(COUNT(E55:E58)&gt;1,MAX(E55:E58)&gt;4),"kontrolli hindepunkte",SUM(E55:E58)/4*20)</f>
        <v>10</v>
      </c>
      <c r="F59" s="51">
        <f>IF(OR(COUNT(F55:F58)&gt;1,MAX(F55:F58)&gt;4),"kontrolli hindepunkte",SUM(F55:F58)/4*20)</f>
        <v>10</v>
      </c>
      <c r="G59" s="51">
        <f>SUM(D59:F59)/3</f>
        <v>10</v>
      </c>
    </row>
    <row r="60" spans="1:7" x14ac:dyDescent="0.25">
      <c r="A60" s="118" t="s">
        <v>40</v>
      </c>
      <c r="B60" s="171"/>
      <c r="C60" s="171"/>
      <c r="D60" s="171"/>
      <c r="E60" s="171"/>
      <c r="F60" s="80"/>
      <c r="G60" s="81"/>
    </row>
    <row r="61" spans="1:7" ht="15" customHeight="1" x14ac:dyDescent="0.25">
      <c r="A61" s="180" t="s">
        <v>41</v>
      </c>
      <c r="B61" s="119" t="s">
        <v>102</v>
      </c>
      <c r="C61" s="120"/>
      <c r="D61" s="120"/>
      <c r="E61" s="120"/>
      <c r="F61" s="121"/>
      <c r="G61" s="122"/>
    </row>
    <row r="62" spans="1:7" ht="0.75" customHeight="1" x14ac:dyDescent="0.25">
      <c r="A62" s="180"/>
      <c r="B62" s="123"/>
      <c r="C62" s="124"/>
      <c r="D62" s="124"/>
      <c r="E62" s="124"/>
      <c r="F62" s="125"/>
      <c r="G62" s="126"/>
    </row>
    <row r="63" spans="1:7" x14ac:dyDescent="0.25">
      <c r="A63" s="56" t="s">
        <v>42</v>
      </c>
      <c r="B63" s="44" t="s">
        <v>47</v>
      </c>
      <c r="C63" s="43">
        <v>1</v>
      </c>
      <c r="D63" s="82">
        <v>1</v>
      </c>
      <c r="E63" s="82">
        <v>1</v>
      </c>
      <c r="F63" s="93">
        <v>1</v>
      </c>
      <c r="G63" s="96">
        <f>SUM(D63:F66)/3</f>
        <v>1</v>
      </c>
    </row>
    <row r="64" spans="1:7" x14ac:dyDescent="0.25">
      <c r="A64" s="56" t="s">
        <v>43</v>
      </c>
      <c r="B64" s="44" t="s">
        <v>48</v>
      </c>
      <c r="C64" s="43">
        <v>2</v>
      </c>
      <c r="D64" s="83"/>
      <c r="E64" s="83"/>
      <c r="F64" s="94"/>
      <c r="G64" s="97"/>
    </row>
    <row r="65" spans="1:7" x14ac:dyDescent="0.25">
      <c r="A65" s="56" t="s">
        <v>44</v>
      </c>
      <c r="B65" s="44" t="s">
        <v>49</v>
      </c>
      <c r="C65" s="43">
        <v>3</v>
      </c>
      <c r="D65" s="83"/>
      <c r="E65" s="83"/>
      <c r="F65" s="94"/>
      <c r="G65" s="97"/>
    </row>
    <row r="66" spans="1:7" x14ac:dyDescent="0.25">
      <c r="A66" s="56" t="s">
        <v>45</v>
      </c>
      <c r="B66" s="44" t="s">
        <v>50</v>
      </c>
      <c r="C66" s="43">
        <v>4</v>
      </c>
      <c r="D66" s="84"/>
      <c r="E66" s="84"/>
      <c r="F66" s="95"/>
      <c r="G66" s="98"/>
    </row>
    <row r="67" spans="1:7" ht="45" x14ac:dyDescent="0.25">
      <c r="A67" s="56" t="s">
        <v>46</v>
      </c>
      <c r="B67" s="44" t="s">
        <v>103</v>
      </c>
      <c r="C67" s="43" t="s">
        <v>6</v>
      </c>
      <c r="D67" s="41">
        <v>3</v>
      </c>
      <c r="E67" s="46">
        <v>4</v>
      </c>
      <c r="F67" s="41">
        <v>4</v>
      </c>
      <c r="G67" s="51">
        <f>SUM(D67:F67)/3</f>
        <v>3.6666666666666665</v>
      </c>
    </row>
    <row r="68" spans="1:7" ht="30" customHeight="1" x14ac:dyDescent="0.25">
      <c r="A68" s="177" t="s">
        <v>53</v>
      </c>
      <c r="B68" s="178"/>
      <c r="C68" s="179"/>
      <c r="D68" s="50">
        <f>IF(AND(OR(D63=0,D63=1,D63=2,D63=3,D63=4),OR(D67=0,D67=1,D67=2,D67=3,D67=4)),SUM(D63:D67)/8*10,"kontrolli hindepunkte")</f>
        <v>5</v>
      </c>
      <c r="E68" s="51">
        <f>IF(AND(OR(E63=0,E63=1,E63=2,E63=3,E63=4),OR(E67=0,E67=1,E67=2,E67=3,E67=4)),SUM(E63:E67)/8*10,"kontrolli hindepunkte")</f>
        <v>6.25</v>
      </c>
      <c r="F68" s="51">
        <f>IF(AND(OR(F63=0,F63=1,F63=2,F63=3,F63=4),OR(F67=0,F67=1,F67=2,F67=3,F67=4)),SUM(F63:F67)/8*10,"kontrolli hindepunkte")</f>
        <v>6.25</v>
      </c>
      <c r="G68" s="50">
        <f>SUM(D68:F68)/3</f>
        <v>5.833333333333333</v>
      </c>
    </row>
    <row r="69" spans="1:7" x14ac:dyDescent="0.25">
      <c r="A69" s="174" t="s">
        <v>57</v>
      </c>
      <c r="B69" s="175"/>
      <c r="C69" s="176"/>
      <c r="D69" s="49">
        <f>D13+D26+D43+D48+D51+D59+D68</f>
        <v>41.488095238095241</v>
      </c>
      <c r="E69" s="51">
        <f>E13+E26+E43+E48+E51+E59+E68</f>
        <v>55.238095238095241</v>
      </c>
      <c r="F69" s="51">
        <f>F13+F26+F43+F48+F51+F59+F68</f>
        <v>43.154761904761905</v>
      </c>
      <c r="G69" s="49">
        <f>SUM(D69:F69)/3</f>
        <v>46.626984126984127</v>
      </c>
    </row>
    <row r="70" spans="1:7" x14ac:dyDescent="0.25">
      <c r="A70" s="165" t="s">
        <v>104</v>
      </c>
      <c r="B70" s="166"/>
      <c r="C70" s="167"/>
      <c r="D70" s="168">
        <f>SUM(D33,D40)</f>
        <v>2.5</v>
      </c>
      <c r="E70" s="169"/>
      <c r="F70" s="169"/>
      <c r="G70" s="170"/>
    </row>
    <row r="71" spans="1:7" x14ac:dyDescent="0.25">
      <c r="A71" s="165" t="s">
        <v>105</v>
      </c>
      <c r="B71" s="166"/>
      <c r="C71" s="166"/>
      <c r="D71" s="166"/>
      <c r="E71" s="166"/>
      <c r="F71" s="167"/>
      <c r="G71" s="49">
        <f>SUM(G69,D70)</f>
        <v>49.126984126984127</v>
      </c>
    </row>
  </sheetData>
  <mergeCells count="59">
    <mergeCell ref="A68:C68"/>
    <mergeCell ref="A69:C69"/>
    <mergeCell ref="A70:C70"/>
    <mergeCell ref="D70:G70"/>
    <mergeCell ref="A71:F71"/>
    <mergeCell ref="A59:C59"/>
    <mergeCell ref="A60:G60"/>
    <mergeCell ref="A61:A62"/>
    <mergeCell ref="B61:G62"/>
    <mergeCell ref="D63:D66"/>
    <mergeCell ref="E63:E66"/>
    <mergeCell ref="F63:F66"/>
    <mergeCell ref="G63:G66"/>
    <mergeCell ref="A52:G52"/>
    <mergeCell ref="A53:A54"/>
    <mergeCell ref="B53:G54"/>
    <mergeCell ref="D55:D58"/>
    <mergeCell ref="E55:E58"/>
    <mergeCell ref="F55:F58"/>
    <mergeCell ref="G55:G58"/>
    <mergeCell ref="A51:C51"/>
    <mergeCell ref="A34:G34"/>
    <mergeCell ref="B35:G35"/>
    <mergeCell ref="D36:F39"/>
    <mergeCell ref="G36:G39"/>
    <mergeCell ref="A40:C40"/>
    <mergeCell ref="D40:G40"/>
    <mergeCell ref="A41:G41"/>
    <mergeCell ref="A43:C43"/>
    <mergeCell ref="A44:G44"/>
    <mergeCell ref="A48:C48"/>
    <mergeCell ref="A49:G49"/>
    <mergeCell ref="A27:G27"/>
    <mergeCell ref="B28:G28"/>
    <mergeCell ref="D29:F32"/>
    <mergeCell ref="G29:G32"/>
    <mergeCell ref="A33:C33"/>
    <mergeCell ref="D33:G33"/>
    <mergeCell ref="A26:C26"/>
    <mergeCell ref="A8:G8"/>
    <mergeCell ref="A13:C13"/>
    <mergeCell ref="A14:G14"/>
    <mergeCell ref="A15:A16"/>
    <mergeCell ref="B15:G16"/>
    <mergeCell ref="D17:D20"/>
    <mergeCell ref="E17:E20"/>
    <mergeCell ref="F17:F20"/>
    <mergeCell ref="G17:G20"/>
    <mergeCell ref="B21:G21"/>
    <mergeCell ref="D22:D25"/>
    <mergeCell ref="E22:E25"/>
    <mergeCell ref="F22:F25"/>
    <mergeCell ref="G22:G25"/>
    <mergeCell ref="A2:G2"/>
    <mergeCell ref="A3:E3"/>
    <mergeCell ref="A4:B4"/>
    <mergeCell ref="C4:G4"/>
    <mergeCell ref="A5:B5"/>
    <mergeCell ref="C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17:A25 A29:A32 A36:A39 A55:A58 A63:A6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hindepunktide koond</vt:lpstr>
      <vt:lpstr>642216780020</vt:lpstr>
      <vt:lpstr>642216780021</vt:lpstr>
      <vt:lpstr>642216780022</vt:lpstr>
      <vt:lpstr>642216780023</vt:lpstr>
      <vt:lpstr>642216780024</vt:lpstr>
      <vt:lpstr>642216780025</vt:lpstr>
      <vt:lpstr>642216780026</vt:lpstr>
      <vt:lpstr>642216780027</vt:lpstr>
      <vt:lpstr>642216780028</vt:lpstr>
      <vt:lpstr>642216780029</vt:lpstr>
      <vt:lpstr>642216780030</vt:lpstr>
      <vt:lpstr>642216780031</vt:lpstr>
      <vt:lpstr>642216780032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Käis</dc:creator>
  <cp:lastModifiedBy>Eve Pohlak</cp:lastModifiedBy>
  <cp:lastPrinted>2016-12-02T09:43:47Z</cp:lastPrinted>
  <dcterms:created xsi:type="dcterms:W3CDTF">2015-11-11T08:18:28Z</dcterms:created>
  <dcterms:modified xsi:type="dcterms:W3CDTF">2020-01-27T11:58:38Z</dcterms:modified>
</cp:coreProperties>
</file>