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rib\pria\Töögrupid\Töötlemine_ja_turustamine_(TR)\2016 II voor\Hindepunktid kodulehele\"/>
    </mc:Choice>
  </mc:AlternateContent>
  <bookViews>
    <workbookView xWindow="0" yWindow="180" windowWidth="28800" windowHeight="12195"/>
  </bookViews>
  <sheets>
    <sheet name="hindepunktide koond" sheetId="2" r:id="rId1"/>
    <sheet name="642316780007" sheetId="1" r:id="rId2"/>
    <sheet name="642316780008" sheetId="4" r:id="rId3"/>
    <sheet name="642316780009" sheetId="5" r:id="rId4"/>
    <sheet name="642316780010" sheetId="6" r:id="rId5"/>
    <sheet name="642316780011" sheetId="7" r:id="rId6"/>
    <sheet name="642316780012" sheetId="8" r:id="rId7"/>
  </sheets>
  <calcPr calcId="162913"/>
</workbook>
</file>

<file path=xl/calcChain.xml><?xml version="1.0" encoding="utf-8"?>
<calcChain xmlns="http://schemas.openxmlformats.org/spreadsheetml/2006/main">
  <c r="D76" i="8" l="1"/>
  <c r="D76" i="6"/>
  <c r="C4" i="8" l="1"/>
  <c r="C4" i="7"/>
  <c r="F81" i="8"/>
  <c r="E81" i="8"/>
  <c r="D81" i="8"/>
  <c r="G80" i="8"/>
  <c r="G79" i="8"/>
  <c r="F69" i="8"/>
  <c r="E69" i="8"/>
  <c r="D69" i="8"/>
  <c r="G68" i="8"/>
  <c r="G64" i="8"/>
  <c r="F61" i="8"/>
  <c r="E61" i="8"/>
  <c r="D61" i="8"/>
  <c r="G57" i="8"/>
  <c r="F54" i="8"/>
  <c r="E54" i="8"/>
  <c r="D54" i="8"/>
  <c r="G53" i="8"/>
  <c r="F51" i="8"/>
  <c r="E51" i="8"/>
  <c r="D51" i="8"/>
  <c r="G50" i="8"/>
  <c r="G49" i="8"/>
  <c r="G48" i="8"/>
  <c r="D46" i="8"/>
  <c r="D39" i="8"/>
  <c r="D32" i="8"/>
  <c r="F25" i="8"/>
  <c r="E25" i="8"/>
  <c r="D25" i="8"/>
  <c r="G21" i="8"/>
  <c r="G16" i="8"/>
  <c r="F13" i="8"/>
  <c r="E13" i="8"/>
  <c r="D13" i="8"/>
  <c r="G12" i="8"/>
  <c r="G11" i="8"/>
  <c r="G10" i="8"/>
  <c r="G9" i="8"/>
  <c r="F81" i="7"/>
  <c r="E81" i="7"/>
  <c r="D81" i="7"/>
  <c r="G81" i="7" s="1"/>
  <c r="G80" i="7"/>
  <c r="G79" i="7"/>
  <c r="D76" i="7"/>
  <c r="F69" i="7"/>
  <c r="E69" i="7"/>
  <c r="D69" i="7"/>
  <c r="G68" i="7"/>
  <c r="G64" i="7"/>
  <c r="F61" i="7"/>
  <c r="E61" i="7"/>
  <c r="D61" i="7"/>
  <c r="G57" i="7"/>
  <c r="F54" i="7"/>
  <c r="E54" i="7"/>
  <c r="D54" i="7"/>
  <c r="G53" i="7"/>
  <c r="F51" i="7"/>
  <c r="E51" i="7"/>
  <c r="D51" i="7"/>
  <c r="G50" i="7"/>
  <c r="G49" i="7"/>
  <c r="G48" i="7"/>
  <c r="D46" i="7"/>
  <c r="D39" i="7"/>
  <c r="D32" i="7"/>
  <c r="F25" i="7"/>
  <c r="E25" i="7"/>
  <c r="D25" i="7"/>
  <c r="G21" i="7"/>
  <c r="G16" i="7"/>
  <c r="F13" i="7"/>
  <c r="E13" i="7"/>
  <c r="D13" i="7"/>
  <c r="G12" i="7"/>
  <c r="G11" i="7"/>
  <c r="G10" i="7"/>
  <c r="G9" i="7"/>
  <c r="C4" i="6"/>
  <c r="F81" i="6"/>
  <c r="E81" i="6"/>
  <c r="D81" i="6"/>
  <c r="G80" i="6"/>
  <c r="G79" i="6"/>
  <c r="F69" i="6"/>
  <c r="E69" i="6"/>
  <c r="D69" i="6"/>
  <c r="G68" i="6"/>
  <c r="G64" i="6"/>
  <c r="F61" i="6"/>
  <c r="E61" i="6"/>
  <c r="D61" i="6"/>
  <c r="G57" i="6"/>
  <c r="F54" i="6"/>
  <c r="E54" i="6"/>
  <c r="D54" i="6"/>
  <c r="G53" i="6"/>
  <c r="F51" i="6"/>
  <c r="E51" i="6"/>
  <c r="D51" i="6"/>
  <c r="G50" i="6"/>
  <c r="G49" i="6"/>
  <c r="G48" i="6"/>
  <c r="D46" i="6"/>
  <c r="D39" i="6"/>
  <c r="D32" i="6"/>
  <c r="F25" i="6"/>
  <c r="E25" i="6"/>
  <c r="D25" i="6"/>
  <c r="G21" i="6"/>
  <c r="G16" i="6"/>
  <c r="F13" i="6"/>
  <c r="E13" i="6"/>
  <c r="D13" i="6"/>
  <c r="G12" i="6"/>
  <c r="G11" i="6"/>
  <c r="G10" i="6"/>
  <c r="G9" i="6"/>
  <c r="C4" i="5"/>
  <c r="F81" i="5"/>
  <c r="E81" i="5"/>
  <c r="D81" i="5"/>
  <c r="G80" i="5"/>
  <c r="G79" i="5"/>
  <c r="D76" i="5"/>
  <c r="F69" i="5"/>
  <c r="E69" i="5"/>
  <c r="D69" i="5"/>
  <c r="G68" i="5"/>
  <c r="G64" i="5"/>
  <c r="F61" i="5"/>
  <c r="E61" i="5"/>
  <c r="D61" i="5"/>
  <c r="G57" i="5"/>
  <c r="F54" i="5"/>
  <c r="E54" i="5"/>
  <c r="D54" i="5"/>
  <c r="G53" i="5"/>
  <c r="F51" i="5"/>
  <c r="E51" i="5"/>
  <c r="D51" i="5"/>
  <c r="G50" i="5"/>
  <c r="G49" i="5"/>
  <c r="G48" i="5"/>
  <c r="D46" i="5"/>
  <c r="D39" i="5"/>
  <c r="D32" i="5"/>
  <c r="F25" i="5"/>
  <c r="E25" i="5"/>
  <c r="D25" i="5"/>
  <c r="G21" i="5"/>
  <c r="G16" i="5"/>
  <c r="F13" i="5"/>
  <c r="E13" i="5"/>
  <c r="D13" i="5"/>
  <c r="G12" i="5"/>
  <c r="G11" i="5"/>
  <c r="G10" i="5"/>
  <c r="G9" i="5"/>
  <c r="C4" i="4"/>
  <c r="F81" i="4"/>
  <c r="E81" i="4"/>
  <c r="D81" i="4"/>
  <c r="G80" i="4"/>
  <c r="G79" i="4"/>
  <c r="D76" i="4"/>
  <c r="F69" i="4"/>
  <c r="E69" i="4"/>
  <c r="D69" i="4"/>
  <c r="G68" i="4"/>
  <c r="G64" i="4"/>
  <c r="F61" i="4"/>
  <c r="E61" i="4"/>
  <c r="D61" i="4"/>
  <c r="G57" i="4"/>
  <c r="F54" i="4"/>
  <c r="E54" i="4"/>
  <c r="D54" i="4"/>
  <c r="G53" i="4"/>
  <c r="F51" i="4"/>
  <c r="E51" i="4"/>
  <c r="D51" i="4"/>
  <c r="G50" i="4"/>
  <c r="G49" i="4"/>
  <c r="G48" i="4"/>
  <c r="D46" i="4"/>
  <c r="D39" i="4"/>
  <c r="D32" i="4"/>
  <c r="F25" i="4"/>
  <c r="E25" i="4"/>
  <c r="D25" i="4"/>
  <c r="G21" i="4"/>
  <c r="G16" i="4"/>
  <c r="F13" i="4"/>
  <c r="E13" i="4"/>
  <c r="D13" i="4"/>
  <c r="G12" i="4"/>
  <c r="G11" i="4"/>
  <c r="G10" i="4"/>
  <c r="G9" i="4"/>
  <c r="D83" i="7" l="1"/>
  <c r="D8" i="2" s="1"/>
  <c r="D83" i="5"/>
  <c r="D6" i="2" s="1"/>
  <c r="D83" i="8"/>
  <c r="D9" i="2" s="1"/>
  <c r="G81" i="5"/>
  <c r="G54" i="6"/>
  <c r="G81" i="8"/>
  <c r="D83" i="4"/>
  <c r="D5" i="2" s="1"/>
  <c r="D83" i="6"/>
  <c r="D7" i="2" s="1"/>
  <c r="G51" i="7"/>
  <c r="G61" i="7"/>
  <c r="G81" i="6"/>
  <c r="G54" i="8"/>
  <c r="G61" i="8"/>
  <c r="F82" i="8"/>
  <c r="F82" i="7"/>
  <c r="F82" i="6"/>
  <c r="F82" i="5"/>
  <c r="G54" i="4"/>
  <c r="F82" i="4"/>
  <c r="D82" i="8"/>
  <c r="D82" i="7"/>
  <c r="D82" i="6"/>
  <c r="G54" i="5"/>
  <c r="D82" i="5"/>
  <c r="G13" i="5"/>
  <c r="D82" i="4"/>
  <c r="G13" i="4"/>
  <c r="G69" i="8"/>
  <c r="G51" i="8"/>
  <c r="G25" i="8"/>
  <c r="E82" i="8"/>
  <c r="G13" i="8"/>
  <c r="G69" i="7"/>
  <c r="G54" i="7"/>
  <c r="G25" i="7"/>
  <c r="E82" i="7"/>
  <c r="G13" i="7"/>
  <c r="G69" i="6"/>
  <c r="G61" i="6"/>
  <c r="G51" i="6"/>
  <c r="G25" i="6"/>
  <c r="E82" i="6"/>
  <c r="G13" i="6"/>
  <c r="G69" i="5"/>
  <c r="G61" i="5"/>
  <c r="G51" i="5"/>
  <c r="G25" i="5"/>
  <c r="E82" i="5"/>
  <c r="G69" i="4"/>
  <c r="G61" i="4"/>
  <c r="G51" i="4"/>
  <c r="G25" i="4"/>
  <c r="E82" i="4"/>
  <c r="G81" i="4"/>
  <c r="F54" i="1"/>
  <c r="E54" i="1"/>
  <c r="D76" i="1"/>
  <c r="D46" i="1"/>
  <c r="F81" i="1"/>
  <c r="E81" i="1"/>
  <c r="G80" i="1"/>
  <c r="G79" i="1"/>
  <c r="F69" i="1"/>
  <c r="E69" i="1"/>
  <c r="G68" i="1"/>
  <c r="G64" i="1"/>
  <c r="F61" i="1"/>
  <c r="E61" i="1"/>
  <c r="G57" i="1"/>
  <c r="G53" i="1"/>
  <c r="D39" i="1"/>
  <c r="D32" i="1"/>
  <c r="F51" i="1"/>
  <c r="E51" i="1"/>
  <c r="G50" i="1"/>
  <c r="G49" i="1"/>
  <c r="G48" i="1"/>
  <c r="F25" i="1"/>
  <c r="E25" i="1"/>
  <c r="G21" i="1"/>
  <c r="G16" i="1"/>
  <c r="G10" i="1"/>
  <c r="G11" i="1"/>
  <c r="G12" i="1"/>
  <c r="G9" i="1"/>
  <c r="F13" i="1"/>
  <c r="E13" i="1"/>
  <c r="G82" i="7" l="1"/>
  <c r="G82" i="8"/>
  <c r="G82" i="6"/>
  <c r="G82" i="5"/>
  <c r="G82" i="4"/>
  <c r="F82" i="1"/>
  <c r="E82" i="1"/>
  <c r="D83" i="1"/>
  <c r="D4" i="2" s="1"/>
  <c r="D69" i="1"/>
  <c r="G69" i="1" s="1"/>
  <c r="D13" i="1"/>
  <c r="G13" i="1" s="1"/>
  <c r="G84" i="8" l="1"/>
  <c r="C9" i="2"/>
  <c r="E9" i="2" s="1"/>
  <c r="G84" i="4"/>
  <c r="C5" i="2"/>
  <c r="E5" i="2" s="1"/>
  <c r="G84" i="7"/>
  <c r="C8" i="2"/>
  <c r="E8" i="2" s="1"/>
  <c r="G84" i="6"/>
  <c r="C7" i="2"/>
  <c r="E7" i="2" s="1"/>
  <c r="G84" i="5"/>
  <c r="C6" i="2"/>
  <c r="E6" i="2" s="1"/>
  <c r="D61" i="1"/>
  <c r="G61" i="1" s="1"/>
  <c r="D51" i="1"/>
  <c r="G51" i="1" s="1"/>
  <c r="D54" i="1"/>
  <c r="G54" i="1" s="1"/>
  <c r="C4" i="1" l="1"/>
  <c r="D81" i="1" l="1"/>
  <c r="G81" i="1" s="1"/>
  <c r="D25" i="1" l="1"/>
  <c r="G25" i="1" s="1"/>
  <c r="G82" i="1" s="1"/>
  <c r="G84" i="1" l="1"/>
  <c r="C4" i="2"/>
  <c r="E4" i="2" s="1"/>
  <c r="D82" i="1"/>
</calcChain>
</file>

<file path=xl/sharedStrings.xml><?xml version="1.0" encoding="utf-8"?>
<sst xmlns="http://schemas.openxmlformats.org/spreadsheetml/2006/main" count="869" uniqueCount="135">
  <si>
    <t>Tunnustatud tootjarühma põllumajandustoodete töötlemise ja 
turustamise investeeringutoetuse taotluste hindamisleht</t>
  </si>
  <si>
    <t>Taotluse viitenumber:</t>
  </si>
  <si>
    <t>Hindamiskriteerium</t>
  </si>
  <si>
    <t>Hinde-punktid</t>
  </si>
  <si>
    <t>1. Kõrgema lisandväärtusega toote tootmisele suunatud investeeringud</t>
  </si>
  <si>
    <t>1.1</t>
  </si>
  <si>
    <t>1.2</t>
  </si>
  <si>
    <t>1.3</t>
  </si>
  <si>
    <t>1.4</t>
  </si>
  <si>
    <t>0-4</t>
  </si>
  <si>
    <t>2.1</t>
  </si>
  <si>
    <t>2.1.1</t>
  </si>
  <si>
    <t>2.1.2</t>
  </si>
  <si>
    <t>2.1.3</t>
  </si>
  <si>
    <t>2.1.4</t>
  </si>
  <si>
    <t>Täistööajaga töökohtade arv ei muutu</t>
  </si>
  <si>
    <t>2.2</t>
  </si>
  <si>
    <t>2.2.1</t>
  </si>
  <si>
    <t>2.2.2</t>
  </si>
  <si>
    <t>2.2.3</t>
  </si>
  <si>
    <t>2.2.4</t>
  </si>
  <si>
    <t>keskmine tunnipalk (+ / - 2%)</t>
  </si>
  <si>
    <t>üle 2% kuni 8% kõrgem tunnipalk</t>
  </si>
  <si>
    <t>üle 8% kuni 15% kõrgem tunnipalk</t>
  </si>
  <si>
    <t>üle 15% kõrgem tunnipalk</t>
  </si>
  <si>
    <t>4. Toote välisturule müümise osakaalu suurendamisele suunatud investeeringud</t>
  </si>
  <si>
    <t>4.1</t>
  </si>
  <si>
    <t>4.2</t>
  </si>
  <si>
    <t>4.3</t>
  </si>
  <si>
    <t>5. Uue töötlemise või turustamise üksuse rajamisele, olemasoleva võimsuse samaaegsele sulgemisele ja mitme töötlemise või turustamise üksuse ühte kohta koondamisele suunatud investeeringud</t>
  </si>
  <si>
    <t>5.1</t>
  </si>
  <si>
    <t>6. Suurema toorainekoguse kasutamisele suunatud investeeringud</t>
  </si>
  <si>
    <t>6.1</t>
  </si>
  <si>
    <t>6.1.1</t>
  </si>
  <si>
    <t>6.1.2</t>
  </si>
  <si>
    <t>6.1.3</t>
  </si>
  <si>
    <t>6.1.4</t>
  </si>
  <si>
    <t>põhitooraine kasutamine suureneb kuni 15%</t>
  </si>
  <si>
    <t>põhitooraine kasutamine suureneb üle 15% kuni 25%</t>
  </si>
  <si>
    <t>põhitooraine kasutamine suureneb üle 25% kuni 35%</t>
  </si>
  <si>
    <t>põhitooraine kasutamine suureneb üle 35%</t>
  </si>
  <si>
    <t>7. Taotleja konkurentsivõimet ja jätkusuutlikkust suurendavad investeeringud</t>
  </si>
  <si>
    <t>7.1</t>
  </si>
  <si>
    <t>7.1.1</t>
  </si>
  <si>
    <t>7.1.2</t>
  </si>
  <si>
    <t>7.1.3</t>
  </si>
  <si>
    <t>7.1.4</t>
  </si>
  <si>
    <t>7.2</t>
  </si>
  <si>
    <t>kuni 5%</t>
  </si>
  <si>
    <t>üle 5% kuni 10%</t>
  </si>
  <si>
    <t>üle 10% kuni 15%</t>
  </si>
  <si>
    <t>üle 15%</t>
  </si>
  <si>
    <t>9. Puu- ja köögivilja või põllumajandusloomade turustamise edendamisele suunatud investeeringud</t>
  </si>
  <si>
    <t>Investeering on suunatud:</t>
  </si>
  <si>
    <t>9.1</t>
  </si>
  <si>
    <t>9.1.1</t>
  </si>
  <si>
    <t>9.1.2</t>
  </si>
  <si>
    <t>puu- ja köögivilja turustamise edendamisele</t>
  </si>
  <si>
    <t>põllumajandusloomade turustamise edendamisele</t>
  </si>
  <si>
    <t>Hindamiskriteeriumi maksimaalsed hindepunktid on 14, osakaaluga 15%. Arvutuse tulemusena on hindamiskriteeriumi lõplikud maksimaalsed hindepunktid:</t>
  </si>
  <si>
    <t>Hindamiskriteeriumi maksimaalsed hindepunktid on 8, osakaaluga 10%. Arvutuse tulemusena on hindamiskriteeriumi lõplikud maksimaalsed hindepunktid:</t>
  </si>
  <si>
    <t>Hindamiskriteeriumi maksimaalsed hindepunktid on 12, osakaaluga 15%. Arvutuse tulemusena on hindamiskriteeriumi lõplikud maksimaalsed hindepunktid:</t>
  </si>
  <si>
    <t>Hindamiskriteeriumi maksimaalsed hindepunktid on 4, osakaaluga 15%. Arvutuse tulemusena on hindamiskriteeriumi lõplikud maksimaalsed hindepunktid:</t>
  </si>
  <si>
    <t>Hindamiskriteeriumi maksimaalsed hindepunktid on 8, osakaaluga 5%. Arvutuse tulemusena on hindamiskriteeriumi lõplikud maksimaalsed hindepunktid:</t>
  </si>
  <si>
    <t xml:space="preserve">Viitenumber </t>
  </si>
  <si>
    <t>Hindepunktide koond</t>
  </si>
  <si>
    <t>Hindamiskriteeriumite lõplikud hindepunktid kokku (maksimaalselt 85):</t>
  </si>
  <si>
    <t>0-2</t>
  </si>
  <si>
    <t>Kavandatakse luua kuni 5% rohkem täistööajaga töökohti</t>
  </si>
  <si>
    <t>Kavandatakse luua üle 10% rohkem täistööajaga töökohti</t>
  </si>
  <si>
    <t>Taotlejal on olemas terviklik ekspordi sihtturu analüüs ja ekspordiplaan (sealhulgas on kaardistatud eksporditava toote konkurentsieelised sihtturul võrreldes põhiliste konkurentidega) ning ekspordi edendamise eest vastutav personal (ekspordijuht)</t>
  </si>
  <si>
    <t>Taotlejal on kogemus välisriigis müügiedendustegevuse elluviimisel ning võimekus ekspordi edendamisega seotud tegevuse kavandamiseks ja elluviimiseks (sealhulgas eraldi eksporditegevuse eest vastutav personal)</t>
  </si>
  <si>
    <t>Kavandatakse luua üle 5% kuni 10% rohkem täistööajaga töökohti</t>
  </si>
  <si>
    <t>Taotleja on taotluse esitamise aastal või sellele eelnenud aastal tootnud toodet, mida on realiseeritud jaekaubanduses</t>
  </si>
  <si>
    <t>Taotleja on taotluse esitamise aastale eelnenud aastal tootnud mahetoodet, mida on realiseeritud jaekaubanduses</t>
  </si>
  <si>
    <t>Investeeringu tulemusena võetakse taotleja jaoks kasutusele tema tegevusvaldkonna uudne tehnoloogia või tootmisprotsess, mis aitab parandada ettevõtte tulemuslikkust</t>
  </si>
  <si>
    <r>
      <t>Taotleja on taotluse esitamise ajaks sõlminud teadus- ja arendusasutusega kirjaliku lepingu, millega telliti tootearendusega seotud teadus- või arendustöö</t>
    </r>
    <r>
      <rPr>
        <sz val="11"/>
        <color theme="1"/>
        <rFont val="Calibri"/>
        <family val="2"/>
        <charset val="186"/>
        <scheme val="minor"/>
      </rPr>
      <t>. Teadus- või arendustöö ei tohi olla lõpetatud enne taotluse esitamise aastale eelnenud aastat</t>
    </r>
  </si>
  <si>
    <t>2. Töökohti loovad ja/või säilitavad investeeringud</t>
  </si>
  <si>
    <r>
      <t>Investeeringuga kavandatakse luua uued täistööajaga töökohad.
Täistööajaga töökohtade juurdekasv protsentides</t>
    </r>
    <r>
      <rPr>
        <b/>
        <sz val="11"/>
        <color theme="1"/>
        <rFont val="Calibri"/>
        <family val="2"/>
        <scheme val="minor"/>
      </rPr>
      <t>:</t>
    </r>
  </si>
  <si>
    <r>
      <t>Investeeringu tulemusena kavandatavate töökohtade brutotunnipalk võrrelduna taotleja tegevusvaldkonna keskmise brutotunnipalgaga</t>
    </r>
    <r>
      <rPr>
        <b/>
        <sz val="11"/>
        <color theme="1"/>
        <rFont val="Calibri"/>
        <family val="2"/>
        <scheme val="minor"/>
      </rPr>
      <t>:</t>
    </r>
  </si>
  <si>
    <t>Taotlejal on kogemus omatoodetud toote eksportimisel (sealhulgas lepinguline suhe ostjaga) ning väljakujunenud turustuskanal (vahendajad, jaekaubandus, emaettevõte, internet, otseturustus)</t>
  </si>
  <si>
    <t>Taotleja tehtud investeering on suunatud uue töötlemise või turustamise üksuse rajamisele või mitme töötlemise või turustamise üksuse koondamisele ühte kohta</t>
  </si>
  <si>
    <r>
      <t>Taotleja tehtud investeeringu tulemusena suureneb tootmisvõimsus, mille tulemusena on võimalik hakata töötlema suuremaid toorainekoguseid</t>
    </r>
    <r>
      <rPr>
        <b/>
        <sz val="11"/>
        <color theme="1"/>
        <rFont val="Calibri"/>
        <family val="2"/>
        <scheme val="minor"/>
      </rPr>
      <t>:</t>
    </r>
  </si>
  <si>
    <r>
      <t>Taotleja tehtud investeeringu tulemusena kasvab puhas lisandväärtus töötaja kohta</t>
    </r>
    <r>
      <rPr>
        <b/>
        <sz val="11"/>
        <color theme="1"/>
        <rFont val="Calibri"/>
        <family val="2"/>
        <scheme val="minor"/>
      </rPr>
      <t>:</t>
    </r>
  </si>
  <si>
    <t>Taotleja hinnang ja vajadus investeeringu tegemiseks on põhjendatud ning investeeringu mõju ettevõtja üldisele konkurentsivõimele ja jätkusuutlikkusele on analüüsitud</t>
  </si>
  <si>
    <t>Hindaja 1 antud hindepunktid</t>
  </si>
  <si>
    <t>Hindaja 2 antud hindepunktid</t>
  </si>
  <si>
    <t>Hindaja 3 antud hindepunktid</t>
  </si>
  <si>
    <t xml:space="preserve">Hindepunktide keskmine </t>
  </si>
  <si>
    <t>Toetatava tegevuse toetuse määr:</t>
  </si>
  <si>
    <t>3.1.1</t>
  </si>
  <si>
    <t>3.1.2</t>
  </si>
  <si>
    <t>3.1.3</t>
  </si>
  <si>
    <t>3.1.4</t>
  </si>
  <si>
    <t>22-24%</t>
  </si>
  <si>
    <t>19-21%</t>
  </si>
  <si>
    <t>15-18%</t>
  </si>
  <si>
    <t>3.1  Suurema omafinantseeringuga investeeringud (suurettevõtjad), hindab PRIA</t>
  </si>
  <si>
    <t>3.2 Suurema omafinantseeringuga investeeringud (keskmise suurusega ettevõtjad), hindab PRIA</t>
  </si>
  <si>
    <t>3.2.2</t>
  </si>
  <si>
    <t>3.2.1</t>
  </si>
  <si>
    <t>3.2.3</t>
  </si>
  <si>
    <t>3.2.4</t>
  </si>
  <si>
    <t>28-34%</t>
  </si>
  <si>
    <t>21-27%</t>
  </si>
  <si>
    <t>15-21%</t>
  </si>
  <si>
    <t>3.3 Suurema omafinantseeringuga investeeringud (mikro- ja väikeettevõtjad), hindab PRIA</t>
  </si>
  <si>
    <t>3.3.1</t>
  </si>
  <si>
    <t>3.3.2</t>
  </si>
  <si>
    <t>3.3.3</t>
  </si>
  <si>
    <t>3.3.4</t>
  </si>
  <si>
    <t>40-45%</t>
  </si>
  <si>
    <t>35-39%</t>
  </si>
  <si>
    <t>30-34%</t>
  </si>
  <si>
    <t>15-29%</t>
  </si>
  <si>
    <t xml:space="preserve">PRIA poolt hinnatud hindamiskriteeriumite lõplikud hindepunktid (maksimaalselt 15) </t>
  </si>
  <si>
    <t>8.1</t>
  </si>
  <si>
    <t>Taotleja liikmete arv:</t>
  </si>
  <si>
    <t>8.1.1</t>
  </si>
  <si>
    <t>8.1.2</t>
  </si>
  <si>
    <t>8.1.3</t>
  </si>
  <si>
    <t>8.1.4</t>
  </si>
  <si>
    <t>4-45</t>
  </si>
  <si>
    <t>46-86</t>
  </si>
  <si>
    <t>87-127</t>
  </si>
  <si>
    <t>128 ja rohkem</t>
  </si>
  <si>
    <t>Komisjon + PRIA (maksimaalselt 100):</t>
  </si>
  <si>
    <t>8. Suurema liikmete arvuga ühistuid kaasavad investeeringud, hindab PRIA</t>
  </si>
  <si>
    <t>Hindamiskriteeriumi maksimaalsed hindepunktid on 4, osakaaluga 10%. Arvutuse tulemusena on hindamiskriteeriumi lõplikud maksimaalsed hindepunktid:</t>
  </si>
  <si>
    <t xml:space="preserve"> </t>
  </si>
  <si>
    <t>kaalutud hindepunktid (komisjon)</t>
  </si>
  <si>
    <t>kaalutud hindepunktid (PRIA)</t>
  </si>
  <si>
    <t>Punktid kokku</t>
  </si>
  <si>
    <t xml:space="preserve">Hindamiskriteeriumi maksimaalsed hindepunktid on 4, osakaaluga 10%. Arvutuse tulemusena on hindamiskriteeriumi lõplikud maksimaalsed hindepunktid:  
</t>
  </si>
  <si>
    <t xml:space="preserve">Hindamiskriteeriumi maksimaalsed hindepunktid on 4, osakaaluga 10%. Arvutuse tulemusena on hindamiskriteeriumi lõplikud maksimaalsed hindepunktid: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</si>
</sst>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00000"/>
  </numFmts>
  <fonts count="25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186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186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b/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65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5" fillId="0" borderId="0"/>
    <xf numFmtId="0" fontId="8" fillId="0" borderId="0" applyNumberFormat="0" applyFill="0" applyBorder="0" applyAlignment="0" applyProtection="0"/>
    <xf numFmtId="0" fontId="9" fillId="0" borderId="16" applyNumberFormat="0" applyFill="0" applyAlignment="0" applyProtection="0"/>
    <xf numFmtId="0" fontId="10" fillId="0" borderId="17" applyNumberFormat="0" applyFill="0" applyAlignment="0" applyProtection="0"/>
    <xf numFmtId="0" fontId="11" fillId="0" borderId="18" applyNumberFormat="0" applyFill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0" applyNumberFormat="0" applyBorder="0" applyAlignment="0" applyProtection="0"/>
    <xf numFmtId="0" fontId="15" fillId="7" borderId="19" applyNumberFormat="0" applyAlignment="0" applyProtection="0"/>
    <xf numFmtId="0" fontId="16" fillId="8" borderId="20" applyNumberFormat="0" applyAlignment="0" applyProtection="0"/>
    <xf numFmtId="0" fontId="17" fillId="8" borderId="19" applyNumberFormat="0" applyAlignment="0" applyProtection="0"/>
    <xf numFmtId="0" fontId="18" fillId="0" borderId="21" applyNumberFormat="0" applyFill="0" applyAlignment="0" applyProtection="0"/>
    <xf numFmtId="0" fontId="19" fillId="9" borderId="22" applyNumberFormat="0" applyAlignment="0" applyProtection="0"/>
    <xf numFmtId="0" fontId="20" fillId="0" borderId="0" applyNumberFormat="0" applyFill="0" applyBorder="0" applyAlignment="0" applyProtection="0"/>
    <xf numFmtId="0" fontId="7" fillId="10" borderId="23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24" applyNumberFormat="0" applyFill="0" applyAlignment="0" applyProtection="0"/>
    <xf numFmtId="0" fontId="23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23" fillId="34" borderId="0" applyNumberFormat="0" applyBorder="0" applyAlignment="0" applyProtection="0"/>
  </cellStyleXfs>
  <cellXfs count="185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3" xfId="0" applyFill="1" applyBorder="1"/>
    <xf numFmtId="0" fontId="0" fillId="2" borderId="4" xfId="0" applyFill="1" applyBorder="1"/>
    <xf numFmtId="0" fontId="1" fillId="0" borderId="0" xfId="0" applyFont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3" xfId="0" applyFont="1" applyFill="1" applyBorder="1"/>
    <xf numFmtId="49" fontId="1" fillId="2" borderId="2" xfId="0" applyNumberFormat="1" applyFont="1" applyFill="1" applyBorder="1"/>
    <xf numFmtId="0" fontId="1" fillId="2" borderId="4" xfId="0" applyFont="1" applyFill="1" applyBorder="1"/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0" fontId="0" fillId="2" borderId="3" xfId="0" applyFill="1" applyBorder="1" applyAlignment="1"/>
    <xf numFmtId="0" fontId="0" fillId="2" borderId="4" xfId="0" applyFill="1" applyBorder="1" applyAlignment="1"/>
    <xf numFmtId="0" fontId="1" fillId="2" borderId="6" xfId="0" applyFont="1" applyFill="1" applyBorder="1"/>
    <xf numFmtId="0" fontId="1" fillId="2" borderId="8" xfId="0" applyFont="1" applyFill="1" applyBorder="1"/>
    <xf numFmtId="0" fontId="0" fillId="2" borderId="13" xfId="0" applyFill="1" applyBorder="1" applyAlignment="1">
      <alignment horizontal="center" vertical="center"/>
    </xf>
    <xf numFmtId="0" fontId="0" fillId="2" borderId="2" xfId="0" applyFill="1" applyBorder="1" applyAlignment="1"/>
    <xf numFmtId="4" fontId="2" fillId="2" borderId="1" xfId="0" applyNumberFormat="1" applyFont="1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vertical="top"/>
    </xf>
    <xf numFmtId="0" fontId="1" fillId="2" borderId="1" xfId="0" applyFont="1" applyFill="1" applyBorder="1" applyAlignment="1">
      <alignment vertical="top" wrapText="1"/>
    </xf>
    <xf numFmtId="0" fontId="1" fillId="2" borderId="2" xfId="0" applyFont="1" applyFill="1" applyBorder="1" applyAlignment="1">
      <alignment vertical="top"/>
    </xf>
    <xf numFmtId="0" fontId="0" fillId="2" borderId="1" xfId="0" applyFill="1" applyBorder="1" applyAlignment="1"/>
    <xf numFmtId="49" fontId="1" fillId="2" borderId="1" xfId="0" applyNumberFormat="1" applyFont="1" applyFill="1" applyBorder="1" applyAlignment="1">
      <alignment vertical="top"/>
    </xf>
    <xf numFmtId="0" fontId="1" fillId="2" borderId="1" xfId="0" applyFont="1" applyFill="1" applyBorder="1" applyAlignment="1">
      <alignment vertical="top"/>
    </xf>
    <xf numFmtId="0" fontId="1" fillId="2" borderId="3" xfId="0" applyFont="1" applyFill="1" applyBorder="1" applyAlignment="1">
      <alignment vertical="top"/>
    </xf>
    <xf numFmtId="49" fontId="1" fillId="2" borderId="2" xfId="0" applyNumberFormat="1" applyFont="1" applyFill="1" applyBorder="1" applyAlignment="1">
      <alignment vertical="top"/>
    </xf>
    <xf numFmtId="0" fontId="1" fillId="2" borderId="6" xfId="0" applyFont="1" applyFill="1" applyBorder="1" applyAlignment="1">
      <alignment vertical="top"/>
    </xf>
    <xf numFmtId="0" fontId="4" fillId="2" borderId="1" xfId="0" applyFont="1" applyFill="1" applyBorder="1" applyAlignment="1">
      <alignment vertical="top" wrapText="1"/>
    </xf>
    <xf numFmtId="4" fontId="0" fillId="2" borderId="1" xfId="0" applyNumberFormat="1" applyFill="1" applyBorder="1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/>
    </xf>
    <xf numFmtId="9" fontId="4" fillId="2" borderId="1" xfId="0" applyNumberFormat="1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top"/>
    </xf>
    <xf numFmtId="49" fontId="1" fillId="2" borderId="1" xfId="0" applyNumberFormat="1" applyFont="1" applyFill="1" applyBorder="1" applyAlignment="1">
      <alignment vertical="top" wrapText="1"/>
    </xf>
    <xf numFmtId="9" fontId="0" fillId="2" borderId="1" xfId="0" applyNumberForma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 vertical="top"/>
    </xf>
    <xf numFmtId="49" fontId="4" fillId="2" borderId="1" xfId="0" applyNumberFormat="1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 vertical="center"/>
    </xf>
    <xf numFmtId="0" fontId="0" fillId="0" borderId="0" xfId="0"/>
    <xf numFmtId="2" fontId="0" fillId="2" borderId="1" xfId="0" applyNumberFormat="1" applyFill="1" applyBorder="1" applyAlignment="1">
      <alignment horizontal="center" vertical="center"/>
    </xf>
    <xf numFmtId="49" fontId="4" fillId="2" borderId="1" xfId="0" applyNumberFormat="1" applyFont="1" applyFill="1" applyBorder="1" applyAlignment="1"/>
    <xf numFmtId="49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/>
    <xf numFmtId="0" fontId="4" fillId="2" borderId="1" xfId="0" applyFont="1" applyFill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3" xfId="0" applyFill="1" applyBorder="1"/>
    <xf numFmtId="0" fontId="0" fillId="2" borderId="4" xfId="0" applyFill="1" applyBorder="1"/>
    <xf numFmtId="0" fontId="1" fillId="0" borderId="0" xfId="0" applyFont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3" xfId="0" applyFont="1" applyFill="1" applyBorder="1"/>
    <xf numFmtId="49" fontId="1" fillId="2" borderId="2" xfId="0" applyNumberFormat="1" applyFont="1" applyFill="1" applyBorder="1"/>
    <xf numFmtId="0" fontId="1" fillId="2" borderId="4" xfId="0" applyFont="1" applyFill="1" applyBorder="1"/>
    <xf numFmtId="0" fontId="0" fillId="2" borderId="1" xfId="0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0" fontId="0" fillId="2" borderId="3" xfId="0" applyFill="1" applyBorder="1" applyAlignment="1"/>
    <xf numFmtId="0" fontId="0" fillId="2" borderId="4" xfId="0" applyFill="1" applyBorder="1" applyAlignment="1"/>
    <xf numFmtId="0" fontId="1" fillId="2" borderId="6" xfId="0" applyFont="1" applyFill="1" applyBorder="1"/>
    <xf numFmtId="0" fontId="1" fillId="2" borderId="8" xfId="0" applyFont="1" applyFill="1" applyBorder="1"/>
    <xf numFmtId="0" fontId="0" fillId="2" borderId="13" xfId="0" applyFill="1" applyBorder="1" applyAlignment="1">
      <alignment horizontal="center" vertical="center"/>
    </xf>
    <xf numFmtId="0" fontId="0" fillId="2" borderId="2" xfId="0" applyFill="1" applyBorder="1" applyAlignment="1"/>
    <xf numFmtId="4" fontId="2" fillId="2" borderId="1" xfId="0" applyNumberFormat="1" applyFont="1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vertical="top"/>
    </xf>
    <xf numFmtId="0" fontId="1" fillId="2" borderId="1" xfId="0" applyFont="1" applyFill="1" applyBorder="1" applyAlignment="1">
      <alignment vertical="top" wrapText="1"/>
    </xf>
    <xf numFmtId="0" fontId="1" fillId="2" borderId="2" xfId="0" applyFont="1" applyFill="1" applyBorder="1" applyAlignment="1">
      <alignment vertical="top"/>
    </xf>
    <xf numFmtId="0" fontId="0" fillId="2" borderId="1" xfId="0" applyFill="1" applyBorder="1" applyAlignment="1"/>
    <xf numFmtId="49" fontId="1" fillId="2" borderId="1" xfId="0" applyNumberFormat="1" applyFont="1" applyFill="1" applyBorder="1" applyAlignment="1">
      <alignment vertical="top"/>
    </xf>
    <xf numFmtId="0" fontId="1" fillId="2" borderId="1" xfId="0" applyFont="1" applyFill="1" applyBorder="1" applyAlignment="1">
      <alignment vertical="top"/>
    </xf>
    <xf numFmtId="0" fontId="1" fillId="2" borderId="3" xfId="0" applyFont="1" applyFill="1" applyBorder="1" applyAlignment="1">
      <alignment vertical="top"/>
    </xf>
    <xf numFmtId="49" fontId="1" fillId="2" borderId="2" xfId="0" applyNumberFormat="1" applyFont="1" applyFill="1" applyBorder="1" applyAlignment="1">
      <alignment vertical="top"/>
    </xf>
    <xf numFmtId="0" fontId="1" fillId="2" borderId="6" xfId="0" applyFont="1" applyFill="1" applyBorder="1" applyAlignment="1">
      <alignment vertical="top"/>
    </xf>
    <xf numFmtId="0" fontId="4" fillId="2" borderId="1" xfId="0" applyFont="1" applyFill="1" applyBorder="1" applyAlignment="1">
      <alignment vertical="top" wrapText="1"/>
    </xf>
    <xf numFmtId="4" fontId="0" fillId="2" borderId="1" xfId="0" applyNumberFormat="1" applyFill="1" applyBorder="1"/>
    <xf numFmtId="0" fontId="0" fillId="0" borderId="1" xfId="0" applyBorder="1" applyAlignment="1">
      <alignment horizontal="center"/>
    </xf>
    <xf numFmtId="1" fontId="2" fillId="2" borderId="1" xfId="0" applyNumberFormat="1" applyFont="1" applyFill="1" applyBorder="1"/>
    <xf numFmtId="0" fontId="2" fillId="2" borderId="1" xfId="0" applyFont="1" applyFill="1" applyBorder="1"/>
    <xf numFmtId="0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left" vertical="top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 wrapText="1"/>
    </xf>
    <xf numFmtId="3" fontId="0" fillId="0" borderId="0" xfId="0" applyNumberFormat="1"/>
    <xf numFmtId="2" fontId="0" fillId="2" borderId="1" xfId="0" applyNumberFormat="1" applyFill="1" applyBorder="1" applyAlignment="1">
      <alignment horizontal="center" vertical="center" wrapText="1"/>
    </xf>
    <xf numFmtId="0" fontId="6" fillId="0" borderId="0" xfId="0" applyFont="1"/>
    <xf numFmtId="0" fontId="24" fillId="0" borderId="1" xfId="0" applyNumberFormat="1" applyFont="1" applyBorder="1" applyAlignment="1">
      <alignment horizontal="center" vertical="center"/>
    </xf>
    <xf numFmtId="164" fontId="2" fillId="2" borderId="1" xfId="0" applyNumberFormat="1" applyFont="1" applyFill="1" applyBorder="1"/>
    <xf numFmtId="0" fontId="0" fillId="2" borderId="7" xfId="0" applyFill="1" applyBorder="1" applyAlignment="1"/>
    <xf numFmtId="0" fontId="0" fillId="0" borderId="0" xfId="0" applyAlignment="1"/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0" fillId="0" borderId="14" xfId="0" applyNumberFormat="1" applyBorder="1" applyAlignment="1">
      <alignment horizontal="center" vertical="center"/>
    </xf>
    <xf numFmtId="0" fontId="0" fillId="0" borderId="15" xfId="0" applyNumberFormat="1" applyBorder="1" applyAlignment="1">
      <alignment horizontal="center" vertical="center"/>
    </xf>
    <xf numFmtId="0" fontId="0" fillId="0" borderId="13" xfId="0" applyNumberFormat="1" applyBorder="1" applyAlignment="1">
      <alignment horizontal="center" vertical="center"/>
    </xf>
    <xf numFmtId="49" fontId="1" fillId="2" borderId="2" xfId="0" applyNumberFormat="1" applyFont="1" applyFill="1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2" borderId="1" xfId="0" applyFill="1" applyBorder="1" applyAlignment="1"/>
    <xf numFmtId="0" fontId="0" fillId="0" borderId="1" xfId="0" applyBorder="1" applyAlignment="1"/>
    <xf numFmtId="2" fontId="0" fillId="2" borderId="2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2" fontId="4" fillId="2" borderId="2" xfId="0" applyNumberFormat="1" applyFon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0" fontId="4" fillId="2" borderId="2" xfId="0" applyFont="1" applyFill="1" applyBorder="1" applyAlignment="1"/>
    <xf numFmtId="0" fontId="4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2" xfId="0" applyFill="1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2" xfId="0" applyFill="1" applyBorder="1" applyAlignment="1">
      <alignment vertical="top" wrapText="1"/>
    </xf>
    <xf numFmtId="49" fontId="4" fillId="2" borderId="2" xfId="0" applyNumberFormat="1" applyFont="1" applyFill="1" applyBorder="1" applyAlignment="1">
      <alignment vertical="top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vertical="top"/>
    </xf>
    <xf numFmtId="49" fontId="1" fillId="2" borderId="2" xfId="0" applyNumberFormat="1" applyFont="1" applyFill="1" applyBorder="1" applyAlignment="1">
      <alignment vertical="top" wrapText="1"/>
    </xf>
    <xf numFmtId="0" fontId="0" fillId="0" borderId="3" xfId="0" applyBorder="1" applyAlignment="1">
      <alignment vertical="top" wrapText="1"/>
    </xf>
    <xf numFmtId="2" fontId="0" fillId="0" borderId="3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1" fillId="2" borderId="2" xfId="0" applyFont="1" applyFill="1" applyBorder="1" applyAlignment="1"/>
    <xf numFmtId="0" fontId="1" fillId="2" borderId="2" xfId="0" applyFont="1" applyFill="1" applyBorder="1" applyAlignment="1">
      <alignment vertical="top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6" fillId="0" borderId="11" xfId="0" applyFont="1" applyBorder="1" applyAlignment="1">
      <alignment vertical="top" wrapText="1"/>
    </xf>
    <xf numFmtId="0" fontId="6" fillId="0" borderId="11" xfId="0" applyFont="1" applyBorder="1" applyAlignment="1">
      <alignment vertical="top"/>
    </xf>
    <xf numFmtId="1" fontId="1" fillId="2" borderId="2" xfId="0" applyNumberFormat="1" applyFont="1" applyFill="1" applyBorder="1" applyAlignment="1">
      <alignment horizontal="center"/>
    </xf>
    <xf numFmtId="1" fontId="0" fillId="2" borderId="3" xfId="0" applyNumberFormat="1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0" fontId="1" fillId="2" borderId="1" xfId="0" applyFont="1" applyFill="1" applyBorder="1" applyAlignment="1"/>
    <xf numFmtId="0" fontId="2" fillId="2" borderId="2" xfId="0" applyFont="1" applyFill="1" applyBorder="1" applyAlignment="1">
      <alignment vertical="top" wrapText="1"/>
    </xf>
    <xf numFmtId="0" fontId="0" fillId="0" borderId="4" xfId="0" applyBorder="1" applyAlignment="1">
      <alignment vertical="top" wrapText="1"/>
    </xf>
    <xf numFmtId="2" fontId="0" fillId="2" borderId="1" xfId="0" applyNumberFormat="1" applyFill="1" applyBorder="1" applyAlignment="1">
      <alignment horizontal="center" vertical="center" wrapText="1"/>
    </xf>
    <xf numFmtId="2" fontId="0" fillId="2" borderId="14" xfId="0" applyNumberFormat="1" applyFill="1" applyBorder="1" applyAlignment="1">
      <alignment horizontal="center" vertical="center" wrapText="1"/>
    </xf>
    <xf numFmtId="2" fontId="0" fillId="2" borderId="15" xfId="0" applyNumberFormat="1" applyFill="1" applyBorder="1" applyAlignment="1">
      <alignment horizontal="center" vertical="center" wrapText="1"/>
    </xf>
    <xf numFmtId="2" fontId="0" fillId="2" borderId="13" xfId="0" applyNumberForma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2" borderId="2" xfId="0" applyFont="1" applyFill="1" applyBorder="1" applyAlignment="1">
      <alignment vertical="top"/>
    </xf>
    <xf numFmtId="2" fontId="2" fillId="2" borderId="14" xfId="0" applyNumberFormat="1" applyFont="1" applyFill="1" applyBorder="1" applyAlignment="1">
      <alignment horizontal="center" vertical="center" wrapText="1"/>
    </xf>
    <xf numFmtId="2" fontId="2" fillId="2" borderId="15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 applyAlignment="1">
      <alignment horizontal="center" vertical="center" wrapText="1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1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workbookViewId="0">
      <selection activeCell="A11" sqref="A11"/>
    </sheetView>
  </sheetViews>
  <sheetFormatPr defaultRowHeight="15" x14ac:dyDescent="0.25"/>
  <cols>
    <col min="1" max="1" width="23.28515625" customWidth="1"/>
    <col min="2" max="2" width="20.28515625" hidden="1" customWidth="1"/>
    <col min="3" max="3" width="31.28515625" style="62" customWidth="1"/>
    <col min="4" max="4" width="28.140625" style="62" customWidth="1"/>
    <col min="5" max="5" width="15" customWidth="1"/>
    <col min="9" max="9" width="11.42578125" bestFit="1" customWidth="1"/>
  </cols>
  <sheetData>
    <row r="1" spans="1:9" x14ac:dyDescent="0.25">
      <c r="A1" s="109" t="s">
        <v>65</v>
      </c>
      <c r="B1" s="110"/>
      <c r="C1" s="110"/>
      <c r="D1" s="110"/>
      <c r="E1" s="110"/>
    </row>
    <row r="3" spans="1:9" x14ac:dyDescent="0.25">
      <c r="A3" s="11" t="s">
        <v>64</v>
      </c>
      <c r="B3" s="11"/>
      <c r="C3" s="11" t="s">
        <v>130</v>
      </c>
      <c r="D3" s="11" t="s">
        <v>131</v>
      </c>
      <c r="E3" s="11" t="s">
        <v>132</v>
      </c>
      <c r="I3" s="104"/>
    </row>
    <row r="4" spans="1:9" x14ac:dyDescent="0.25">
      <c r="A4" s="97">
        <v>642316780007</v>
      </c>
      <c r="B4" s="98"/>
      <c r="C4" s="108">
        <f>'642316780007'!G82</f>
        <v>44.642857142857146</v>
      </c>
      <c r="D4" s="108">
        <f>'642316780007'!D83</f>
        <v>12.5</v>
      </c>
      <c r="E4" s="34">
        <f>SUM(C4:D4)</f>
        <v>57.142857142857146</v>
      </c>
      <c r="F4" s="35"/>
    </row>
    <row r="5" spans="1:9" x14ac:dyDescent="0.25">
      <c r="A5" s="97">
        <v>642316780008</v>
      </c>
      <c r="B5" s="98"/>
      <c r="C5" s="108">
        <f>'642316780008'!G82</f>
        <v>62.44047619047619</v>
      </c>
      <c r="D5" s="108">
        <f>'642316780008'!D83</f>
        <v>15</v>
      </c>
      <c r="E5" s="95">
        <f t="shared" ref="E5:E9" si="0">SUM(C5:D5)</f>
        <v>77.44047619047619</v>
      </c>
    </row>
    <row r="6" spans="1:9" x14ac:dyDescent="0.25">
      <c r="A6" s="97">
        <v>642316780009</v>
      </c>
      <c r="B6" s="98"/>
      <c r="C6" s="108">
        <f>'642316780009'!G82</f>
        <v>56.369047619047613</v>
      </c>
      <c r="D6" s="108">
        <f>'642316780009'!D83</f>
        <v>5</v>
      </c>
      <c r="E6" s="95">
        <f t="shared" si="0"/>
        <v>61.369047619047613</v>
      </c>
    </row>
    <row r="7" spans="1:9" x14ac:dyDescent="0.25">
      <c r="A7" s="97">
        <v>642316780010</v>
      </c>
      <c r="B7" s="98"/>
      <c r="C7" s="108">
        <f>'642316780010'!G82</f>
        <v>43.095238095238095</v>
      </c>
      <c r="D7" s="108">
        <f>'642316780010'!D83</f>
        <v>12.5</v>
      </c>
      <c r="E7" s="95">
        <f t="shared" si="0"/>
        <v>55.595238095238095</v>
      </c>
    </row>
    <row r="8" spans="1:9" x14ac:dyDescent="0.25">
      <c r="A8" s="97">
        <v>642316780011</v>
      </c>
      <c r="B8" s="98"/>
      <c r="C8" s="108">
        <f>'642316780011'!G82</f>
        <v>24.583333333333332</v>
      </c>
      <c r="D8" s="108">
        <f>'642316780011'!D83</f>
        <v>3.75</v>
      </c>
      <c r="E8" s="95">
        <f t="shared" si="0"/>
        <v>28.333333333333332</v>
      </c>
    </row>
    <row r="9" spans="1:9" x14ac:dyDescent="0.25">
      <c r="A9" s="97">
        <v>642316780012</v>
      </c>
      <c r="B9" s="98"/>
      <c r="C9" s="108">
        <f>'642316780012'!G82</f>
        <v>56.666666666666671</v>
      </c>
      <c r="D9" s="108">
        <f>'642316780012'!D83</f>
        <v>6.25</v>
      </c>
      <c r="E9" s="95">
        <f t="shared" si="0"/>
        <v>62.916666666666671</v>
      </c>
    </row>
  </sheetData>
  <sortState ref="A4:D9">
    <sortCondition ref="A4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4"/>
  <sheetViews>
    <sheetView workbookViewId="0">
      <selection activeCell="A76" sqref="A76:C76"/>
    </sheetView>
  </sheetViews>
  <sheetFormatPr defaultRowHeight="15" x14ac:dyDescent="0.25"/>
  <cols>
    <col min="1" max="1" width="5.42578125" customWidth="1"/>
    <col min="2" max="2" width="65.42578125" customWidth="1"/>
    <col min="3" max="3" width="8.85546875" customWidth="1"/>
    <col min="4" max="4" width="13.42578125" customWidth="1"/>
    <col min="5" max="5" width="13.28515625" customWidth="1"/>
    <col min="6" max="6" width="13" customWidth="1"/>
    <col min="7" max="7" width="14.28515625" customWidth="1"/>
  </cols>
  <sheetData>
    <row r="1" spans="1:7" x14ac:dyDescent="0.25">
      <c r="A1" s="4" t="s">
        <v>129</v>
      </c>
      <c r="B1" s="4"/>
      <c r="C1" s="4"/>
      <c r="D1" s="4"/>
      <c r="E1" s="4"/>
      <c r="F1" s="4"/>
      <c r="G1" s="4"/>
    </row>
    <row r="2" spans="1:7" ht="21.75" customHeight="1" x14ac:dyDescent="0.25">
      <c r="A2" s="162" t="s">
        <v>0</v>
      </c>
      <c r="B2" s="163"/>
      <c r="C2" s="163"/>
      <c r="D2" s="163"/>
      <c r="E2" s="163"/>
      <c r="F2" s="163"/>
      <c r="G2" s="163"/>
    </row>
    <row r="3" spans="1:7" x14ac:dyDescent="0.25">
      <c r="A3" s="164"/>
      <c r="B3" s="165"/>
      <c r="C3" s="165"/>
      <c r="D3" s="165"/>
      <c r="E3" s="165"/>
      <c r="F3" s="165"/>
      <c r="G3" s="165"/>
    </row>
    <row r="4" spans="1:7" x14ac:dyDescent="0.25">
      <c r="A4" s="169" t="s">
        <v>1</v>
      </c>
      <c r="B4" s="120"/>
      <c r="C4" s="166">
        <f>'hindepunktide koond'!A4</f>
        <v>642316780007</v>
      </c>
      <c r="D4" s="167"/>
      <c r="E4" s="167"/>
      <c r="F4" s="167"/>
      <c r="G4" s="168"/>
    </row>
    <row r="5" spans="1:7" x14ac:dyDescent="0.25">
      <c r="A5" s="169" t="s">
        <v>129</v>
      </c>
      <c r="B5" s="120"/>
      <c r="C5" s="166" t="s">
        <v>129</v>
      </c>
      <c r="D5" s="167"/>
      <c r="E5" s="167"/>
      <c r="F5" s="167"/>
      <c r="G5" s="168"/>
    </row>
    <row r="7" spans="1:7" ht="45" x14ac:dyDescent="0.25">
      <c r="A7" s="5"/>
      <c r="B7" s="6" t="s">
        <v>2</v>
      </c>
      <c r="C7" s="7" t="s">
        <v>3</v>
      </c>
      <c r="D7" s="39" t="s">
        <v>85</v>
      </c>
      <c r="E7" s="39" t="s">
        <v>86</v>
      </c>
      <c r="F7" s="39" t="s">
        <v>87</v>
      </c>
      <c r="G7" s="40" t="s">
        <v>88</v>
      </c>
    </row>
    <row r="8" spans="1:7" x14ac:dyDescent="0.25">
      <c r="A8" s="154" t="s">
        <v>4</v>
      </c>
      <c r="B8" s="118"/>
      <c r="C8" s="118"/>
      <c r="D8" s="118"/>
      <c r="E8" s="118"/>
      <c r="F8" s="118"/>
      <c r="G8" s="119"/>
    </row>
    <row r="9" spans="1:7" ht="30" x14ac:dyDescent="0.25">
      <c r="A9" s="49" t="s">
        <v>5</v>
      </c>
      <c r="B9" s="23" t="s">
        <v>73</v>
      </c>
      <c r="C9" s="12" t="s">
        <v>9</v>
      </c>
      <c r="D9" s="37">
        <v>3</v>
      </c>
      <c r="E9" s="37">
        <v>3</v>
      </c>
      <c r="F9" s="37">
        <v>4</v>
      </c>
      <c r="G9" s="102">
        <f>SUM(D9:F9)/3</f>
        <v>3.3333333333333335</v>
      </c>
    </row>
    <row r="10" spans="1:7" ht="30" x14ac:dyDescent="0.25">
      <c r="A10" s="49" t="s">
        <v>6</v>
      </c>
      <c r="B10" s="23" t="s">
        <v>74</v>
      </c>
      <c r="C10" s="12" t="s">
        <v>67</v>
      </c>
      <c r="D10" s="37">
        <v>0</v>
      </c>
      <c r="E10" s="37">
        <v>0</v>
      </c>
      <c r="F10" s="37">
        <v>0</v>
      </c>
      <c r="G10" s="102">
        <f t="shared" ref="G10:G12" si="0">SUM(D10:F10)/3</f>
        <v>0</v>
      </c>
    </row>
    <row r="11" spans="1:7" ht="45" x14ac:dyDescent="0.25">
      <c r="A11" s="49" t="s">
        <v>7</v>
      </c>
      <c r="B11" s="23" t="s">
        <v>75</v>
      </c>
      <c r="C11" s="12" t="s">
        <v>9</v>
      </c>
      <c r="D11" s="37">
        <v>0</v>
      </c>
      <c r="E11" s="37">
        <v>0</v>
      </c>
      <c r="F11" s="37">
        <v>0</v>
      </c>
      <c r="G11" s="102">
        <f t="shared" si="0"/>
        <v>0</v>
      </c>
    </row>
    <row r="12" spans="1:7" ht="64.5" customHeight="1" x14ac:dyDescent="0.25">
      <c r="A12" s="49" t="s">
        <v>8</v>
      </c>
      <c r="B12" s="23" t="s">
        <v>76</v>
      </c>
      <c r="C12" s="12" t="s">
        <v>9</v>
      </c>
      <c r="D12" s="37">
        <v>3</v>
      </c>
      <c r="E12" s="37">
        <v>3</v>
      </c>
      <c r="F12" s="37">
        <v>4</v>
      </c>
      <c r="G12" s="102">
        <f t="shared" si="0"/>
        <v>3.3333333333333335</v>
      </c>
    </row>
    <row r="13" spans="1:7" ht="43.5" customHeight="1" x14ac:dyDescent="0.25">
      <c r="A13" s="170" t="s">
        <v>59</v>
      </c>
      <c r="B13" s="151"/>
      <c r="C13" s="171"/>
      <c r="D13" s="14">
        <f>IF(AND(OR(D9=0,D9=1,D9=2,D9=3,D9=4),OR(D10=0,D10=1,D10=2),OR(D11=0,D11=1,D11=2,D11=3,D11=4),OR(D12=0,D12=1,D12=2,D12=3,D12=4)),SUM(D9:D12)/14*15,"kontrolli hindepunkte")</f>
        <v>6.4285714285714279</v>
      </c>
      <c r="E13" s="14">
        <f>IF(AND(OR(E9=0,E9=1,E9=2,E9=3,E9=4),OR(E10=0,E10=1,E10=2),OR(E11=0,E11=1,E11=2,E11=3,E11=4),OR(E12=0,E12=1,E12=2,E12=3,E12=4)),SUM(E9:E12)/14*15,"kontrolli hindepunkte")</f>
        <v>6.4285714285714279</v>
      </c>
      <c r="F13" s="14">
        <f>IF(AND(OR(F9=0,F9=1,F9=2,F9=3,F9=4),OR(F10=0,F10=1,F10=2),OR(F11=0,F11=1,F11=2,F11=3,F11=4),OR(F12=0,F12=1,F12=2,F12=3,F12=4)),SUM(F9:F12)/14*15,"kontrolli hindepunkte")</f>
        <v>8.5714285714285712</v>
      </c>
      <c r="G13" s="74">
        <f>SUM(D13:F13)/3</f>
        <v>7.1428571428571423</v>
      </c>
    </row>
    <row r="14" spans="1:7" x14ac:dyDescent="0.25">
      <c r="A14" s="26" t="s">
        <v>77</v>
      </c>
      <c r="B14" s="8"/>
      <c r="C14" s="2"/>
      <c r="D14" s="2"/>
      <c r="E14" s="2"/>
      <c r="F14" s="2"/>
      <c r="G14" s="3"/>
    </row>
    <row r="15" spans="1:7" ht="30" customHeight="1" x14ac:dyDescent="0.25">
      <c r="A15" s="50" t="s">
        <v>10</v>
      </c>
      <c r="B15" s="155" t="s">
        <v>78</v>
      </c>
      <c r="C15" s="118"/>
      <c r="D15" s="118"/>
      <c r="E15" s="118"/>
      <c r="F15" s="118"/>
      <c r="G15" s="119"/>
    </row>
    <row r="16" spans="1:7" x14ac:dyDescent="0.25">
      <c r="A16" s="51" t="s">
        <v>11</v>
      </c>
      <c r="B16" s="24" t="s">
        <v>15</v>
      </c>
      <c r="C16" s="12">
        <v>1</v>
      </c>
      <c r="D16" s="158">
        <v>4</v>
      </c>
      <c r="E16" s="158">
        <v>4</v>
      </c>
      <c r="F16" s="161">
        <v>4</v>
      </c>
      <c r="G16" s="172">
        <f>SUM(D16:F19)/3</f>
        <v>4</v>
      </c>
    </row>
    <row r="17" spans="1:7" x14ac:dyDescent="0.25">
      <c r="A17" s="51" t="s">
        <v>12</v>
      </c>
      <c r="B17" s="24" t="s">
        <v>68</v>
      </c>
      <c r="C17" s="12">
        <v>2</v>
      </c>
      <c r="D17" s="159"/>
      <c r="E17" s="159"/>
      <c r="F17" s="161"/>
      <c r="G17" s="172"/>
    </row>
    <row r="18" spans="1:7" x14ac:dyDescent="0.25">
      <c r="A18" s="51" t="s">
        <v>13</v>
      </c>
      <c r="B18" s="24" t="s">
        <v>72</v>
      </c>
      <c r="C18" s="12">
        <v>3</v>
      </c>
      <c r="D18" s="159"/>
      <c r="E18" s="159"/>
      <c r="F18" s="161"/>
      <c r="G18" s="172"/>
    </row>
    <row r="19" spans="1:7" x14ac:dyDescent="0.25">
      <c r="A19" s="51" t="s">
        <v>14</v>
      </c>
      <c r="B19" s="24" t="s">
        <v>69</v>
      </c>
      <c r="C19" s="12">
        <v>4</v>
      </c>
      <c r="D19" s="160"/>
      <c r="E19" s="160"/>
      <c r="F19" s="161"/>
      <c r="G19" s="172"/>
    </row>
    <row r="20" spans="1:7" x14ac:dyDescent="0.25">
      <c r="A20" s="50" t="s">
        <v>16</v>
      </c>
      <c r="B20" s="155" t="s">
        <v>79</v>
      </c>
      <c r="C20" s="156"/>
      <c r="D20" s="156"/>
      <c r="E20" s="156"/>
      <c r="F20" s="156"/>
      <c r="G20" s="157"/>
    </row>
    <row r="21" spans="1:7" x14ac:dyDescent="0.25">
      <c r="A21" s="51" t="s">
        <v>17</v>
      </c>
      <c r="B21" s="27" t="s">
        <v>21</v>
      </c>
      <c r="C21" s="12">
        <v>1</v>
      </c>
      <c r="D21" s="158">
        <v>2</v>
      </c>
      <c r="E21" s="158">
        <v>1</v>
      </c>
      <c r="F21" s="161">
        <v>3</v>
      </c>
      <c r="G21" s="172">
        <f>SUM(D21:F24)/3</f>
        <v>2</v>
      </c>
    </row>
    <row r="22" spans="1:7" x14ac:dyDescent="0.25">
      <c r="A22" s="51" t="s">
        <v>18</v>
      </c>
      <c r="B22" s="27" t="s">
        <v>22</v>
      </c>
      <c r="C22" s="12">
        <v>2</v>
      </c>
      <c r="D22" s="159"/>
      <c r="E22" s="159"/>
      <c r="F22" s="161"/>
      <c r="G22" s="172"/>
    </row>
    <row r="23" spans="1:7" x14ac:dyDescent="0.25">
      <c r="A23" s="51" t="s">
        <v>19</v>
      </c>
      <c r="B23" s="27" t="s">
        <v>23</v>
      </c>
      <c r="C23" s="12">
        <v>3</v>
      </c>
      <c r="D23" s="159"/>
      <c r="E23" s="159"/>
      <c r="F23" s="161"/>
      <c r="G23" s="172"/>
    </row>
    <row r="24" spans="1:7" x14ac:dyDescent="0.25">
      <c r="A24" s="51" t="s">
        <v>20</v>
      </c>
      <c r="B24" s="27" t="s">
        <v>24</v>
      </c>
      <c r="C24" s="12">
        <v>4</v>
      </c>
      <c r="D24" s="160"/>
      <c r="E24" s="160"/>
      <c r="F24" s="161"/>
      <c r="G24" s="172"/>
    </row>
    <row r="25" spans="1:7" ht="31.5" customHeight="1" x14ac:dyDescent="0.25">
      <c r="A25" s="170" t="s">
        <v>60</v>
      </c>
      <c r="B25" s="142"/>
      <c r="C25" s="143"/>
      <c r="D25" s="13">
        <f>IF(OR(COUNT(D16:D20)&gt;1,COUNT(D21:D24)&gt;1,MAX(D16:D24)&gt;4),"kontrolli hindepunkte",SUM(D16:D24)/8*10)</f>
        <v>7.5</v>
      </c>
      <c r="E25" s="13">
        <f>IF(OR(COUNT(E16:E20)&gt;1,COUNT(E21:E24)&gt;1,MAX(E16:E24)&gt;4),"kontrolli hindepunkte",SUM(E16:E24)/8*10)</f>
        <v>6.25</v>
      </c>
      <c r="F25" s="13">
        <f>IF(OR(COUNT(F16:F20)&gt;1,COUNT(F21:F24)&gt;1,MAX(F16:F24)&gt;4),"kontrolli hindepunkte",SUM(F16:F24)/8*10)</f>
        <v>8.75</v>
      </c>
      <c r="G25" s="13">
        <f>SUM(D25:F25)/3</f>
        <v>7.5</v>
      </c>
    </row>
    <row r="26" spans="1:7" x14ac:dyDescent="0.25">
      <c r="A26" s="149" t="s">
        <v>97</v>
      </c>
      <c r="B26" s="118"/>
      <c r="C26" s="118"/>
      <c r="D26" s="118"/>
      <c r="E26" s="118"/>
      <c r="F26" s="118"/>
      <c r="G26" s="119"/>
    </row>
    <row r="27" spans="1:7" x14ac:dyDescent="0.25">
      <c r="A27" s="28"/>
      <c r="B27" s="181" t="s">
        <v>89</v>
      </c>
      <c r="C27" s="118"/>
      <c r="D27" s="118"/>
      <c r="E27" s="118"/>
      <c r="F27" s="118"/>
      <c r="G27" s="119"/>
    </row>
    <row r="28" spans="1:7" x14ac:dyDescent="0.25">
      <c r="A28" s="52" t="s">
        <v>90</v>
      </c>
      <c r="B28" s="42">
        <v>0.25</v>
      </c>
      <c r="C28" s="43">
        <v>1</v>
      </c>
      <c r="D28" s="176">
        <v>2</v>
      </c>
      <c r="E28" s="177"/>
      <c r="F28" s="177"/>
      <c r="G28" s="178"/>
    </row>
    <row r="29" spans="1:7" x14ac:dyDescent="0.25">
      <c r="A29" s="52" t="s">
        <v>91</v>
      </c>
      <c r="B29" s="44" t="s">
        <v>94</v>
      </c>
      <c r="C29" s="43">
        <v>2</v>
      </c>
      <c r="D29" s="177"/>
      <c r="E29" s="177"/>
      <c r="F29" s="177"/>
      <c r="G29" s="180"/>
    </row>
    <row r="30" spans="1:7" x14ac:dyDescent="0.25">
      <c r="A30" s="52" t="s">
        <v>92</v>
      </c>
      <c r="B30" s="44" t="s">
        <v>95</v>
      </c>
      <c r="C30" s="43">
        <v>3</v>
      </c>
      <c r="D30" s="177"/>
      <c r="E30" s="177"/>
      <c r="F30" s="177"/>
      <c r="G30" s="180"/>
    </row>
    <row r="31" spans="1:7" x14ac:dyDescent="0.25">
      <c r="A31" s="52" t="s">
        <v>93</v>
      </c>
      <c r="B31" s="44" t="s">
        <v>96</v>
      </c>
      <c r="C31" s="43">
        <v>4</v>
      </c>
      <c r="D31" s="177"/>
      <c r="E31" s="177"/>
      <c r="F31" s="177"/>
      <c r="G31" s="180"/>
    </row>
    <row r="32" spans="1:7" ht="29.25" customHeight="1" x14ac:dyDescent="0.25">
      <c r="A32" s="145" t="s">
        <v>133</v>
      </c>
      <c r="B32" s="118"/>
      <c r="C32" s="118"/>
      <c r="D32" s="128">
        <f>IF(OR(COUNT(D28)&gt;1,MAX(D28)&gt;4),"kontrolli hindepunkte",D28/4*5)</f>
        <v>2.5</v>
      </c>
      <c r="E32" s="152"/>
      <c r="F32" s="152"/>
      <c r="G32" s="153"/>
    </row>
    <row r="33" spans="1:7" x14ac:dyDescent="0.25">
      <c r="A33" s="150" t="s">
        <v>98</v>
      </c>
      <c r="B33" s="151"/>
      <c r="C33" s="118"/>
      <c r="D33" s="118"/>
      <c r="E33" s="118"/>
      <c r="F33" s="118"/>
      <c r="G33" s="119"/>
    </row>
    <row r="34" spans="1:7" x14ac:dyDescent="0.25">
      <c r="A34" s="45"/>
      <c r="B34" s="155" t="s">
        <v>89</v>
      </c>
      <c r="C34" s="118"/>
      <c r="D34" s="118"/>
      <c r="E34" s="118"/>
      <c r="F34" s="118"/>
      <c r="G34" s="119"/>
    </row>
    <row r="35" spans="1:7" x14ac:dyDescent="0.25">
      <c r="A35" s="53" t="s">
        <v>100</v>
      </c>
      <c r="B35" s="46">
        <v>0.35</v>
      </c>
      <c r="C35" s="43">
        <v>1</v>
      </c>
      <c r="D35" s="176">
        <v>0</v>
      </c>
      <c r="E35" s="177"/>
      <c r="F35" s="177"/>
      <c r="G35" s="178"/>
    </row>
    <row r="36" spans="1:7" x14ac:dyDescent="0.25">
      <c r="A36" s="53" t="s">
        <v>99</v>
      </c>
      <c r="B36" s="38" t="s">
        <v>103</v>
      </c>
      <c r="C36" s="43">
        <v>2</v>
      </c>
      <c r="D36" s="177"/>
      <c r="E36" s="177"/>
      <c r="F36" s="177"/>
      <c r="G36" s="178"/>
    </row>
    <row r="37" spans="1:7" x14ac:dyDescent="0.25">
      <c r="A37" s="53" t="s">
        <v>101</v>
      </c>
      <c r="B37" s="23" t="s">
        <v>104</v>
      </c>
      <c r="C37" s="43">
        <v>3</v>
      </c>
      <c r="D37" s="177"/>
      <c r="E37" s="177"/>
      <c r="F37" s="177"/>
      <c r="G37" s="178"/>
    </row>
    <row r="38" spans="1:7" x14ac:dyDescent="0.25">
      <c r="A38" s="53" t="s">
        <v>102</v>
      </c>
      <c r="B38" s="23" t="s">
        <v>105</v>
      </c>
      <c r="C38" s="43">
        <v>4</v>
      </c>
      <c r="D38" s="177"/>
      <c r="E38" s="177"/>
      <c r="F38" s="177"/>
      <c r="G38" s="178"/>
    </row>
    <row r="39" spans="1:7" ht="30" customHeight="1" x14ac:dyDescent="0.25">
      <c r="A39" s="145" t="s">
        <v>133</v>
      </c>
      <c r="B39" s="118"/>
      <c r="C39" s="119"/>
      <c r="D39" s="128">
        <f>IF(OR(COUNT(D35)&gt;1,MAX(D35)&gt;4),"kontrolli hindepunkte",D35/4*5)</f>
        <v>0</v>
      </c>
      <c r="E39" s="152"/>
      <c r="F39" s="152"/>
      <c r="G39" s="153"/>
    </row>
    <row r="40" spans="1:7" x14ac:dyDescent="0.25">
      <c r="A40" s="150" t="s">
        <v>106</v>
      </c>
      <c r="B40" s="151"/>
      <c r="C40" s="118"/>
      <c r="D40" s="118"/>
      <c r="E40" s="118"/>
      <c r="F40" s="118"/>
      <c r="G40" s="119"/>
    </row>
    <row r="41" spans="1:7" x14ac:dyDescent="0.25">
      <c r="A41" s="45"/>
      <c r="B41" s="155" t="s">
        <v>89</v>
      </c>
      <c r="C41" s="118"/>
      <c r="D41" s="118"/>
      <c r="E41" s="118"/>
      <c r="F41" s="118"/>
      <c r="G41" s="119"/>
    </row>
    <row r="42" spans="1:7" x14ac:dyDescent="0.25">
      <c r="A42" s="53" t="s">
        <v>107</v>
      </c>
      <c r="B42" s="33" t="s">
        <v>111</v>
      </c>
      <c r="C42" s="43">
        <v>1</v>
      </c>
      <c r="D42" s="176">
        <v>0</v>
      </c>
      <c r="E42" s="161"/>
      <c r="F42" s="161"/>
      <c r="G42" s="179"/>
    </row>
    <row r="43" spans="1:7" x14ac:dyDescent="0.25">
      <c r="A43" s="53" t="s">
        <v>108</v>
      </c>
      <c r="B43" s="33" t="s">
        <v>112</v>
      </c>
      <c r="C43" s="43">
        <v>2</v>
      </c>
      <c r="D43" s="161"/>
      <c r="E43" s="161"/>
      <c r="F43" s="161"/>
      <c r="G43" s="180"/>
    </row>
    <row r="44" spans="1:7" x14ac:dyDescent="0.25">
      <c r="A44" s="53" t="s">
        <v>109</v>
      </c>
      <c r="B44" s="33" t="s">
        <v>113</v>
      </c>
      <c r="C44" s="43">
        <v>3</v>
      </c>
      <c r="D44" s="161"/>
      <c r="E44" s="161"/>
      <c r="F44" s="161"/>
      <c r="G44" s="180"/>
    </row>
    <row r="45" spans="1:7" x14ac:dyDescent="0.25">
      <c r="A45" s="53" t="s">
        <v>110</v>
      </c>
      <c r="B45" s="33" t="s">
        <v>114</v>
      </c>
      <c r="C45" s="43">
        <v>4</v>
      </c>
      <c r="D45" s="161"/>
      <c r="E45" s="161"/>
      <c r="F45" s="161"/>
      <c r="G45" s="180"/>
    </row>
    <row r="46" spans="1:7" ht="30" customHeight="1" x14ac:dyDescent="0.25">
      <c r="A46" s="145" t="s">
        <v>134</v>
      </c>
      <c r="B46" s="118"/>
      <c r="C46" s="119"/>
      <c r="D46" s="122">
        <f>IF(OR(COUNT(D42)&gt;1,MAX(D42)&gt;4),"kontrolli hindepunkte",D42/4*5)</f>
        <v>0</v>
      </c>
      <c r="E46" s="129"/>
      <c r="F46" s="129"/>
      <c r="G46" s="130"/>
    </row>
    <row r="47" spans="1:7" x14ac:dyDescent="0.25">
      <c r="A47" s="28" t="s">
        <v>25</v>
      </c>
      <c r="B47" s="30"/>
      <c r="C47" s="8"/>
      <c r="D47" s="8"/>
      <c r="E47" s="8"/>
      <c r="F47" s="8"/>
      <c r="G47" s="10"/>
    </row>
    <row r="48" spans="1:7" ht="45" x14ac:dyDescent="0.25">
      <c r="A48" s="49" t="s">
        <v>26</v>
      </c>
      <c r="B48" s="23" t="s">
        <v>80</v>
      </c>
      <c r="C48" s="12" t="s">
        <v>9</v>
      </c>
      <c r="D48" s="37">
        <v>4</v>
      </c>
      <c r="E48" s="37">
        <v>4</v>
      </c>
      <c r="F48" s="37">
        <v>4</v>
      </c>
      <c r="G48" s="102">
        <f>SUM(D48:F48)/3</f>
        <v>4</v>
      </c>
    </row>
    <row r="49" spans="1:7" ht="60" x14ac:dyDescent="0.25">
      <c r="A49" s="49" t="s">
        <v>27</v>
      </c>
      <c r="B49" s="38" t="s">
        <v>70</v>
      </c>
      <c r="C49" s="12" t="s">
        <v>9</v>
      </c>
      <c r="D49" s="37">
        <v>1</v>
      </c>
      <c r="E49" s="37">
        <v>2</v>
      </c>
      <c r="F49" s="37">
        <v>3</v>
      </c>
      <c r="G49" s="102">
        <f>SUM(D49:F49)/3</f>
        <v>2</v>
      </c>
    </row>
    <row r="50" spans="1:7" ht="60" x14ac:dyDescent="0.25">
      <c r="A50" s="49" t="s">
        <v>28</v>
      </c>
      <c r="B50" s="23" t="s">
        <v>71</v>
      </c>
      <c r="C50" s="12" t="s">
        <v>9</v>
      </c>
      <c r="D50" s="37">
        <v>1</v>
      </c>
      <c r="E50" s="37">
        <v>2</v>
      </c>
      <c r="F50" s="37">
        <v>4</v>
      </c>
      <c r="G50" s="102">
        <f>SUM(D50:F50)/3</f>
        <v>2.3333333333333335</v>
      </c>
    </row>
    <row r="51" spans="1:7" ht="45.75" customHeight="1" x14ac:dyDescent="0.25">
      <c r="A51" s="144" t="s">
        <v>61</v>
      </c>
      <c r="B51" s="142"/>
      <c r="C51" s="143"/>
      <c r="D51" s="14">
        <f>IF(AND(OR(D48=0,D48=1,D48=2,D48=3,D48=4),OR(D49=0,D49=1,D49=2,D49=3,D49=4),OR(D50=0,D50=1,D50=2,D50=3,D50=4)),SUM(D48:D50)/12*15,"kontrolli hindepunkte")</f>
        <v>7.5</v>
      </c>
      <c r="E51" s="14">
        <f>IF(AND(OR(E48=0,E48=1,E48=2,E48=3,E48=4),OR(E49=0,E49=1,E49=2,E49=3,E49=4),OR(E50=0,E50=1,E50=2,E50=3,E50=4)),SUM(E48:E50)/12*15,"kontrolli hindepunkte")</f>
        <v>10</v>
      </c>
      <c r="F51" s="14">
        <f>IF(AND(OR(F48=0,F48=1,F48=2,F48=3,F48=4),OR(F49=0,F49=1,F49=2,F49=3,F49=4),OR(F50=0,F50=1,F50=2,F50=3,F50=4)),SUM(F48:F50)/12*15,"kontrolli hindepunkte")</f>
        <v>13.75</v>
      </c>
      <c r="G51" s="41">
        <f>SUM(D51:F51)/3</f>
        <v>10.416666666666666</v>
      </c>
    </row>
    <row r="52" spans="1:7" ht="30.75" customHeight="1" x14ac:dyDescent="0.25">
      <c r="A52" s="150" t="s">
        <v>29</v>
      </c>
      <c r="B52" s="151"/>
      <c r="C52" s="151"/>
      <c r="D52" s="151"/>
      <c r="E52" s="151"/>
      <c r="F52" s="151"/>
      <c r="G52" s="171"/>
    </row>
    <row r="53" spans="1:7" ht="45" x14ac:dyDescent="0.25">
      <c r="A53" s="49" t="s">
        <v>30</v>
      </c>
      <c r="B53" s="23" t="s">
        <v>81</v>
      </c>
      <c r="C53" s="12" t="s">
        <v>9</v>
      </c>
      <c r="D53" s="1">
        <v>0</v>
      </c>
      <c r="E53" s="1">
        <v>0</v>
      </c>
      <c r="F53" s="1">
        <v>0</v>
      </c>
      <c r="G53" s="102">
        <f>SUM(D53:F53)/3</f>
        <v>0</v>
      </c>
    </row>
    <row r="54" spans="1:7" ht="29.25" customHeight="1" x14ac:dyDescent="0.25">
      <c r="A54" s="144" t="s">
        <v>62</v>
      </c>
      <c r="B54" s="142"/>
      <c r="C54" s="143"/>
      <c r="D54" s="14">
        <f>IF(OR(D53=0,D53=1,D53=2,D53=3,D53=4),D53/4*15,"kontrolli hindepunkte")</f>
        <v>0</v>
      </c>
      <c r="E54" s="14">
        <f>IF(OR(E53=0,E53=1,E53=2,E53=3,E53=4),E53/4*15,"kontrolli hindepunkte")</f>
        <v>0</v>
      </c>
      <c r="F54" s="14">
        <f>IF(OR(F53=0,F53=1,F53=2,F53=3,F53=4),F53/4*15,"kontrolli hindepunkte")</f>
        <v>0</v>
      </c>
      <c r="G54" s="57">
        <f>SUM(D54:F54)/3</f>
        <v>0</v>
      </c>
    </row>
    <row r="55" spans="1:7" x14ac:dyDescent="0.25">
      <c r="A55" s="31" t="s">
        <v>31</v>
      </c>
      <c r="B55" s="30"/>
      <c r="C55" s="32"/>
      <c r="D55" s="17"/>
      <c r="E55" s="17"/>
      <c r="F55" s="17"/>
      <c r="G55" s="18"/>
    </row>
    <row r="56" spans="1:7" ht="45" x14ac:dyDescent="0.25">
      <c r="A56" s="50" t="s">
        <v>32</v>
      </c>
      <c r="B56" s="25" t="s">
        <v>82</v>
      </c>
      <c r="C56" s="20"/>
      <c r="D56" s="15"/>
      <c r="E56" s="15"/>
      <c r="F56" s="15"/>
      <c r="G56" s="16"/>
    </row>
    <row r="57" spans="1:7" x14ac:dyDescent="0.25">
      <c r="A57" s="51" t="s">
        <v>33</v>
      </c>
      <c r="B57" s="24" t="s">
        <v>37</v>
      </c>
      <c r="C57" s="19">
        <v>1</v>
      </c>
      <c r="D57" s="146">
        <v>4</v>
      </c>
      <c r="E57" s="146">
        <v>2</v>
      </c>
      <c r="F57" s="146">
        <v>4</v>
      </c>
      <c r="G57" s="173">
        <f>SUM(D57:F60)/3</f>
        <v>3.3333333333333335</v>
      </c>
    </row>
    <row r="58" spans="1:7" x14ac:dyDescent="0.25">
      <c r="A58" s="51" t="s">
        <v>34</v>
      </c>
      <c r="B58" s="24" t="s">
        <v>38</v>
      </c>
      <c r="C58" s="12">
        <v>2</v>
      </c>
      <c r="D58" s="147"/>
      <c r="E58" s="147"/>
      <c r="F58" s="147"/>
      <c r="G58" s="174"/>
    </row>
    <row r="59" spans="1:7" x14ac:dyDescent="0.25">
      <c r="A59" s="51" t="s">
        <v>35</v>
      </c>
      <c r="B59" s="24" t="s">
        <v>39</v>
      </c>
      <c r="C59" s="12">
        <v>3</v>
      </c>
      <c r="D59" s="147"/>
      <c r="E59" s="147"/>
      <c r="F59" s="147"/>
      <c r="G59" s="174"/>
    </row>
    <row r="60" spans="1:7" x14ac:dyDescent="0.25">
      <c r="A60" s="51" t="s">
        <v>36</v>
      </c>
      <c r="B60" s="24" t="s">
        <v>40</v>
      </c>
      <c r="C60" s="12">
        <v>4</v>
      </c>
      <c r="D60" s="148"/>
      <c r="E60" s="148"/>
      <c r="F60" s="148"/>
      <c r="G60" s="175"/>
    </row>
    <row r="61" spans="1:7" ht="30" customHeight="1" x14ac:dyDescent="0.25">
      <c r="A61" s="144" t="s">
        <v>62</v>
      </c>
      <c r="B61" s="142"/>
      <c r="C61" s="143"/>
      <c r="D61" s="21">
        <f>IF(OR(COUNT(D57:D60)&gt;1,MAX(D57:D60)&gt;4),"kontrolli hindepunkte",SUM(D57:D60)/4*15)</f>
        <v>15</v>
      </c>
      <c r="E61" s="21">
        <f>IF(OR(COUNT(E57:E60)&gt;1,MAX(E57:E60)&gt;4),"kontrolli hindepunkte",SUM(E57:E60)/4*15)</f>
        <v>7.5</v>
      </c>
      <c r="F61" s="21">
        <f>IF(OR(COUNT(F57:F60)&gt;1,MAX(F57:F60)&gt;4),"kontrolli hindepunkte",SUM(F57:F60)/4*15)</f>
        <v>15</v>
      </c>
      <c r="G61" s="14">
        <f>SUM(D61:F61)/3</f>
        <v>12.5</v>
      </c>
    </row>
    <row r="62" spans="1:7" x14ac:dyDescent="0.25">
      <c r="A62" s="9" t="s">
        <v>41</v>
      </c>
      <c r="B62" s="30"/>
      <c r="C62" s="8"/>
      <c r="D62" s="8"/>
      <c r="E62" s="8"/>
      <c r="F62" s="8"/>
      <c r="G62" s="10"/>
    </row>
    <row r="63" spans="1:7" ht="30" x14ac:dyDescent="0.25">
      <c r="A63" s="54" t="s">
        <v>42</v>
      </c>
      <c r="B63" s="25" t="s">
        <v>83</v>
      </c>
      <c r="C63" s="8"/>
      <c r="D63" s="8"/>
      <c r="E63" s="8"/>
      <c r="F63" s="8"/>
      <c r="G63" s="10"/>
    </row>
    <row r="64" spans="1:7" x14ac:dyDescent="0.25">
      <c r="A64" s="51" t="s">
        <v>43</v>
      </c>
      <c r="B64" s="24" t="s">
        <v>48</v>
      </c>
      <c r="C64" s="12">
        <v>1</v>
      </c>
      <c r="D64" s="114">
        <v>2</v>
      </c>
      <c r="E64" s="114">
        <v>2</v>
      </c>
      <c r="F64" s="114">
        <v>4</v>
      </c>
      <c r="G64" s="173">
        <f>SUM(D64:F67)/3</f>
        <v>2.6666666666666665</v>
      </c>
    </row>
    <row r="65" spans="1:7" x14ac:dyDescent="0.25">
      <c r="A65" s="51" t="s">
        <v>44</v>
      </c>
      <c r="B65" s="24" t="s">
        <v>49</v>
      </c>
      <c r="C65" s="12">
        <v>2</v>
      </c>
      <c r="D65" s="115"/>
      <c r="E65" s="115"/>
      <c r="F65" s="115"/>
      <c r="G65" s="174"/>
    </row>
    <row r="66" spans="1:7" x14ac:dyDescent="0.25">
      <c r="A66" s="51" t="s">
        <v>45</v>
      </c>
      <c r="B66" s="24" t="s">
        <v>50</v>
      </c>
      <c r="C66" s="12">
        <v>3</v>
      </c>
      <c r="D66" s="115"/>
      <c r="E66" s="115"/>
      <c r="F66" s="115"/>
      <c r="G66" s="174"/>
    </row>
    <row r="67" spans="1:7" x14ac:dyDescent="0.25">
      <c r="A67" s="51" t="s">
        <v>46</v>
      </c>
      <c r="B67" s="24" t="s">
        <v>51</v>
      </c>
      <c r="C67" s="12">
        <v>4</v>
      </c>
      <c r="D67" s="116"/>
      <c r="E67" s="116"/>
      <c r="F67" s="116"/>
      <c r="G67" s="175"/>
    </row>
    <row r="68" spans="1:7" ht="45" x14ac:dyDescent="0.25">
      <c r="A68" s="55" t="s">
        <v>47</v>
      </c>
      <c r="B68" s="33" t="s">
        <v>84</v>
      </c>
      <c r="C68" s="12" t="s">
        <v>9</v>
      </c>
      <c r="D68" s="37">
        <v>3</v>
      </c>
      <c r="E68" s="37">
        <v>2</v>
      </c>
      <c r="F68" s="37">
        <v>4</v>
      </c>
      <c r="G68" s="102">
        <f>SUM(D68:F68)/3</f>
        <v>3</v>
      </c>
    </row>
    <row r="69" spans="1:7" ht="30" customHeight="1" x14ac:dyDescent="0.25">
      <c r="A69" s="144" t="s">
        <v>60</v>
      </c>
      <c r="B69" s="142"/>
      <c r="C69" s="143"/>
      <c r="D69" s="14">
        <f>IF(AND(OR(D64=0,D64=1,D64=2,D64=3,D64=4),OR(D68=0,D68=1,D68=2,D68=3,D68=4)),SUM(D64:D68)/8*10,"kontrolli hindepunkte")</f>
        <v>6.25</v>
      </c>
      <c r="E69" s="14">
        <f>IF(AND(OR(E64=0,E64=1,E64=2,E64=3,E64=4),OR(E68=0,E68=1,E68=2,E68=3,E68=4)),SUM(E64:E68)/8*10,"kontrolli hindepunkte")</f>
        <v>5</v>
      </c>
      <c r="F69" s="14">
        <f>IF(AND(OR(F64=0,F64=1,F64=2,F64=3,F64=4),OR(F68=0,F68=1,F68=2,F68=3,F68=4)),SUM(F64:F68)/8*10,"kontrolli hindepunkte")</f>
        <v>10</v>
      </c>
      <c r="G69" s="14">
        <f>SUM(D69:F69)/3</f>
        <v>7.083333333333333</v>
      </c>
    </row>
    <row r="70" spans="1:7" x14ac:dyDescent="0.25">
      <c r="A70" s="117" t="s">
        <v>127</v>
      </c>
      <c r="B70" s="118"/>
      <c r="C70" s="118"/>
      <c r="D70" s="118"/>
      <c r="E70" s="118"/>
      <c r="F70" s="118"/>
      <c r="G70" s="119"/>
    </row>
    <row r="71" spans="1:7" s="56" customFormat="1" x14ac:dyDescent="0.25">
      <c r="A71" s="59" t="s">
        <v>116</v>
      </c>
      <c r="B71" s="131" t="s">
        <v>117</v>
      </c>
      <c r="C71" s="118"/>
      <c r="D71" s="118"/>
      <c r="E71" s="118"/>
      <c r="F71" s="118"/>
      <c r="G71" s="119"/>
    </row>
    <row r="72" spans="1:7" s="56" customFormat="1" x14ac:dyDescent="0.25">
      <c r="A72" s="59" t="s">
        <v>118</v>
      </c>
      <c r="B72" s="58" t="s">
        <v>122</v>
      </c>
      <c r="C72" s="61">
        <v>1</v>
      </c>
      <c r="D72" s="132">
        <v>4</v>
      </c>
      <c r="E72" s="133"/>
      <c r="F72" s="134"/>
      <c r="G72" s="111"/>
    </row>
    <row r="73" spans="1:7" s="56" customFormat="1" x14ac:dyDescent="0.25">
      <c r="A73" s="59" t="s">
        <v>119</v>
      </c>
      <c r="B73" s="60" t="s">
        <v>123</v>
      </c>
      <c r="C73" s="61">
        <v>2</v>
      </c>
      <c r="D73" s="135"/>
      <c r="E73" s="136"/>
      <c r="F73" s="137"/>
      <c r="G73" s="112"/>
    </row>
    <row r="74" spans="1:7" s="56" customFormat="1" x14ac:dyDescent="0.25">
      <c r="A74" s="59" t="s">
        <v>120</v>
      </c>
      <c r="B74" s="60" t="s">
        <v>124</v>
      </c>
      <c r="C74" s="61">
        <v>3</v>
      </c>
      <c r="D74" s="135"/>
      <c r="E74" s="136"/>
      <c r="F74" s="137"/>
      <c r="G74" s="112"/>
    </row>
    <row r="75" spans="1:7" s="56" customFormat="1" x14ac:dyDescent="0.25">
      <c r="A75" s="59" t="s">
        <v>121</v>
      </c>
      <c r="B75" s="60" t="s">
        <v>125</v>
      </c>
      <c r="C75" s="61">
        <v>4</v>
      </c>
      <c r="D75" s="138"/>
      <c r="E75" s="139"/>
      <c r="F75" s="140"/>
      <c r="G75" s="113"/>
    </row>
    <row r="76" spans="1:7" s="56" customFormat="1" ht="29.25" customHeight="1" x14ac:dyDescent="0.25">
      <c r="A76" s="125" t="s">
        <v>128</v>
      </c>
      <c r="B76" s="126"/>
      <c r="C76" s="127"/>
      <c r="D76" s="128">
        <f>IF(OR(COUNT(D72)&gt;1,MAX(D72)&gt;4),"kontrolli hindepunkte",D72/4*10)</f>
        <v>10</v>
      </c>
      <c r="E76" s="129"/>
      <c r="F76" s="129"/>
      <c r="G76" s="130"/>
    </row>
    <row r="77" spans="1:7" x14ac:dyDescent="0.25">
      <c r="A77" s="5" t="s">
        <v>52</v>
      </c>
      <c r="B77" s="30"/>
      <c r="C77" s="8"/>
      <c r="D77" s="8"/>
      <c r="E77" s="8"/>
      <c r="F77" s="8"/>
      <c r="G77" s="10"/>
    </row>
    <row r="78" spans="1:7" x14ac:dyDescent="0.25">
      <c r="A78" s="54" t="s">
        <v>54</v>
      </c>
      <c r="B78" s="29" t="s">
        <v>53</v>
      </c>
      <c r="C78" s="8"/>
      <c r="D78" s="8"/>
      <c r="E78" s="8"/>
      <c r="F78" s="8"/>
      <c r="G78" s="10"/>
    </row>
    <row r="79" spans="1:7" x14ac:dyDescent="0.25">
      <c r="A79" s="51" t="s">
        <v>55</v>
      </c>
      <c r="B79" s="24" t="s">
        <v>57</v>
      </c>
      <c r="C79" s="12">
        <v>4</v>
      </c>
      <c r="D79" s="36">
        <v>0</v>
      </c>
      <c r="E79" s="36">
        <v>0</v>
      </c>
      <c r="F79" s="36">
        <v>0</v>
      </c>
      <c r="G79" s="102">
        <f>SUM(D79:F79)/3</f>
        <v>0</v>
      </c>
    </row>
    <row r="80" spans="1:7" x14ac:dyDescent="0.25">
      <c r="A80" s="51" t="s">
        <v>56</v>
      </c>
      <c r="B80" s="24" t="s">
        <v>58</v>
      </c>
      <c r="C80" s="12">
        <v>4</v>
      </c>
      <c r="D80" s="36">
        <v>0</v>
      </c>
      <c r="E80" s="36">
        <v>0</v>
      </c>
      <c r="F80" s="36">
        <v>0</v>
      </c>
      <c r="G80" s="102">
        <f>SUM(D80:F80)/3</f>
        <v>0</v>
      </c>
    </row>
    <row r="81" spans="1:7" ht="30.75" customHeight="1" x14ac:dyDescent="0.25">
      <c r="A81" s="144" t="s">
        <v>63</v>
      </c>
      <c r="B81" s="142"/>
      <c r="C81" s="143"/>
      <c r="D81" s="14">
        <f>IF(AND(OR(D79=0,D79=4),OR(D80=0,D80=4)),SUM(D79:D80)/8*5,"kontrolli hindepunkte")</f>
        <v>0</v>
      </c>
      <c r="E81" s="14">
        <f>IF(AND(OR(E79=0,E79=4),OR(E80=0,E80=4)),SUM(E79:E80)/8*5,"kontrolli hindepunkte")</f>
        <v>0</v>
      </c>
      <c r="F81" s="14">
        <f>IF(AND(OR(F79=0,F79=4),OR(F80=0,F80=4)),SUM(F79:F80)/8*5,"kontrolli hindepunkte")</f>
        <v>0</v>
      </c>
      <c r="G81" s="41">
        <f>SUM(D81:F81)/3</f>
        <v>0</v>
      </c>
    </row>
    <row r="82" spans="1:7" x14ac:dyDescent="0.25">
      <c r="A82" s="141" t="s">
        <v>66</v>
      </c>
      <c r="B82" s="142"/>
      <c r="C82" s="143"/>
      <c r="D82" s="22">
        <f>D13+D25+D51+D54+D61+D69+D81</f>
        <v>42.678571428571431</v>
      </c>
      <c r="E82" s="22">
        <f>E13+E25+E51+E54+E61+E69+E81</f>
        <v>35.178571428571431</v>
      </c>
      <c r="F82" s="22">
        <f>F13+F25+F51+F54+F61+F69+F81</f>
        <v>56.071428571428569</v>
      </c>
      <c r="G82" s="48">
        <f>G13+G25+G51+G54+G61+G69+G81</f>
        <v>44.642857142857146</v>
      </c>
    </row>
    <row r="83" spans="1:7" x14ac:dyDescent="0.25">
      <c r="A83" s="120" t="s">
        <v>115</v>
      </c>
      <c r="B83" s="120"/>
      <c r="C83" s="120"/>
      <c r="D83" s="122">
        <f>D32+D39+D46+D76</f>
        <v>12.5</v>
      </c>
      <c r="E83" s="123"/>
      <c r="F83" s="123"/>
      <c r="G83" s="124"/>
    </row>
    <row r="84" spans="1:7" x14ac:dyDescent="0.25">
      <c r="A84" s="120" t="s">
        <v>126</v>
      </c>
      <c r="B84" s="120"/>
      <c r="C84" s="120"/>
      <c r="D84" s="121"/>
      <c r="E84" s="121"/>
      <c r="F84" s="121"/>
      <c r="G84" s="48">
        <f>G82+D83</f>
        <v>57.142857142857146</v>
      </c>
    </row>
  </sheetData>
  <sheetProtection selectLockedCells="1"/>
  <mergeCells count="61">
    <mergeCell ref="G21:G24"/>
    <mergeCell ref="B15:G15"/>
    <mergeCell ref="A25:C25"/>
    <mergeCell ref="A51:C51"/>
    <mergeCell ref="A54:C54"/>
    <mergeCell ref="B34:G34"/>
    <mergeCell ref="D35:F38"/>
    <mergeCell ref="G35:G38"/>
    <mergeCell ref="B41:G41"/>
    <mergeCell ref="A40:G40"/>
    <mergeCell ref="D42:F45"/>
    <mergeCell ref="G42:G45"/>
    <mergeCell ref="D39:G39"/>
    <mergeCell ref="B27:G27"/>
    <mergeCell ref="D28:F31"/>
    <mergeCell ref="G28:G31"/>
    <mergeCell ref="A61:C61"/>
    <mergeCell ref="A69:C69"/>
    <mergeCell ref="A52:G52"/>
    <mergeCell ref="G57:G60"/>
    <mergeCell ref="G64:G67"/>
    <mergeCell ref="A8:G8"/>
    <mergeCell ref="B20:G20"/>
    <mergeCell ref="E21:E24"/>
    <mergeCell ref="F21:F24"/>
    <mergeCell ref="A2:G2"/>
    <mergeCell ref="A3:G3"/>
    <mergeCell ref="C5:G5"/>
    <mergeCell ref="C4:G4"/>
    <mergeCell ref="A4:B4"/>
    <mergeCell ref="A5:B5"/>
    <mergeCell ref="E16:E19"/>
    <mergeCell ref="F16:F19"/>
    <mergeCell ref="A13:C13"/>
    <mergeCell ref="D16:D19"/>
    <mergeCell ref="D21:D24"/>
    <mergeCell ref="G16:G19"/>
    <mergeCell ref="A26:G26"/>
    <mergeCell ref="A33:G33"/>
    <mergeCell ref="A32:C32"/>
    <mergeCell ref="D32:G32"/>
    <mergeCell ref="A39:C39"/>
    <mergeCell ref="A46:C46"/>
    <mergeCell ref="D46:G46"/>
    <mergeCell ref="E57:E60"/>
    <mergeCell ref="F57:F60"/>
    <mergeCell ref="D57:D60"/>
    <mergeCell ref="G72:G75"/>
    <mergeCell ref="E64:E67"/>
    <mergeCell ref="F64:F67"/>
    <mergeCell ref="A70:G70"/>
    <mergeCell ref="A84:F84"/>
    <mergeCell ref="D83:G83"/>
    <mergeCell ref="A83:C83"/>
    <mergeCell ref="A76:C76"/>
    <mergeCell ref="D76:G76"/>
    <mergeCell ref="B71:G71"/>
    <mergeCell ref="D72:F75"/>
    <mergeCell ref="A82:C82"/>
    <mergeCell ref="A81:C81"/>
    <mergeCell ref="D64:D67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ignoredErrors>
    <ignoredError sqref="A57:A60 A79:A80 A64 A65:A67 A16:A19 A21:A24 A28:A31 A35:A38 A42:A45 A72:A75 B72" twoDigitTextYear="1"/>
    <ignoredError sqref="G79:G80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4"/>
  <sheetViews>
    <sheetView workbookViewId="0">
      <selection activeCell="A32" sqref="A32:C32"/>
    </sheetView>
  </sheetViews>
  <sheetFormatPr defaultRowHeight="15" x14ac:dyDescent="0.25"/>
  <cols>
    <col min="1" max="1" width="5.42578125" style="62" customWidth="1"/>
    <col min="2" max="2" width="65.42578125" style="62" customWidth="1"/>
    <col min="3" max="3" width="8.85546875" style="62" customWidth="1"/>
    <col min="4" max="4" width="13.42578125" style="62" customWidth="1"/>
    <col min="5" max="5" width="13.28515625" style="62" customWidth="1"/>
    <col min="6" max="6" width="13" style="62" customWidth="1"/>
    <col min="7" max="7" width="14.28515625" style="62" customWidth="1"/>
    <col min="8" max="16384" width="9.140625" style="62"/>
  </cols>
  <sheetData>
    <row r="1" spans="1:7" x14ac:dyDescent="0.25">
      <c r="A1" s="66" t="s">
        <v>129</v>
      </c>
      <c r="B1" s="66"/>
      <c r="C1" s="66"/>
      <c r="D1" s="66"/>
      <c r="E1" s="66"/>
      <c r="F1" s="66"/>
      <c r="G1" s="66"/>
    </row>
    <row r="2" spans="1:7" ht="30.75" customHeight="1" x14ac:dyDescent="0.25">
      <c r="A2" s="162" t="s">
        <v>0</v>
      </c>
      <c r="B2" s="163"/>
      <c r="C2" s="163"/>
      <c r="D2" s="163"/>
      <c r="E2" s="163"/>
      <c r="F2" s="163"/>
      <c r="G2" s="163"/>
    </row>
    <row r="3" spans="1:7" x14ac:dyDescent="0.25">
      <c r="A3" s="164"/>
      <c r="B3" s="165"/>
      <c r="C3" s="165"/>
      <c r="D3" s="165"/>
      <c r="E3" s="165"/>
      <c r="F3" s="165"/>
      <c r="G3" s="165"/>
    </row>
    <row r="4" spans="1:7" x14ac:dyDescent="0.25">
      <c r="A4" s="169" t="s">
        <v>1</v>
      </c>
      <c r="B4" s="120"/>
      <c r="C4" s="166">
        <f>'hindepunktide koond'!A5</f>
        <v>642316780008</v>
      </c>
      <c r="D4" s="167"/>
      <c r="E4" s="167"/>
      <c r="F4" s="167"/>
      <c r="G4" s="168"/>
    </row>
    <row r="5" spans="1:7" x14ac:dyDescent="0.25">
      <c r="A5" s="169" t="s">
        <v>129</v>
      </c>
      <c r="B5" s="120"/>
      <c r="C5" s="166" t="s">
        <v>129</v>
      </c>
      <c r="D5" s="167"/>
      <c r="E5" s="167"/>
      <c r="F5" s="167"/>
      <c r="G5" s="168"/>
    </row>
    <row r="7" spans="1:7" ht="45" x14ac:dyDescent="0.25">
      <c r="A7" s="67"/>
      <c r="B7" s="68" t="s">
        <v>2</v>
      </c>
      <c r="C7" s="69" t="s">
        <v>3</v>
      </c>
      <c r="D7" s="39" t="s">
        <v>85</v>
      </c>
      <c r="E7" s="39" t="s">
        <v>86</v>
      </c>
      <c r="F7" s="39" t="s">
        <v>87</v>
      </c>
      <c r="G7" s="40" t="s">
        <v>88</v>
      </c>
    </row>
    <row r="8" spans="1:7" x14ac:dyDescent="0.25">
      <c r="A8" s="154" t="s">
        <v>4</v>
      </c>
      <c r="B8" s="118"/>
      <c r="C8" s="118"/>
      <c r="D8" s="118"/>
      <c r="E8" s="118"/>
      <c r="F8" s="118"/>
      <c r="G8" s="119"/>
    </row>
    <row r="9" spans="1:7" ht="30" x14ac:dyDescent="0.25">
      <c r="A9" s="49" t="s">
        <v>5</v>
      </c>
      <c r="B9" s="84" t="s">
        <v>73</v>
      </c>
      <c r="C9" s="73" t="s">
        <v>9</v>
      </c>
      <c r="D9" s="99">
        <v>0</v>
      </c>
      <c r="E9" s="99">
        <v>0</v>
      </c>
      <c r="F9" s="99">
        <v>0</v>
      </c>
      <c r="G9" s="102">
        <f>SUM(D9:F9)/3</f>
        <v>0</v>
      </c>
    </row>
    <row r="10" spans="1:7" ht="30" x14ac:dyDescent="0.25">
      <c r="A10" s="49" t="s">
        <v>6</v>
      </c>
      <c r="B10" s="84" t="s">
        <v>74</v>
      </c>
      <c r="C10" s="73" t="s">
        <v>67</v>
      </c>
      <c r="D10" s="99">
        <v>0</v>
      </c>
      <c r="E10" s="99">
        <v>0</v>
      </c>
      <c r="F10" s="99">
        <v>0</v>
      </c>
      <c r="G10" s="102">
        <f t="shared" ref="G10:G12" si="0">SUM(D10:F10)/3</f>
        <v>0</v>
      </c>
    </row>
    <row r="11" spans="1:7" ht="45" x14ac:dyDescent="0.25">
      <c r="A11" s="49" t="s">
        <v>7</v>
      </c>
      <c r="B11" s="84" t="s">
        <v>75</v>
      </c>
      <c r="C11" s="73" t="s">
        <v>9</v>
      </c>
      <c r="D11" s="99">
        <v>3</v>
      </c>
      <c r="E11" s="99">
        <v>4</v>
      </c>
      <c r="F11" s="99">
        <v>4</v>
      </c>
      <c r="G11" s="102">
        <f t="shared" si="0"/>
        <v>3.6666666666666665</v>
      </c>
    </row>
    <row r="12" spans="1:7" ht="64.5" customHeight="1" x14ac:dyDescent="0.25">
      <c r="A12" s="49" t="s">
        <v>8</v>
      </c>
      <c r="B12" s="84" t="s">
        <v>76</v>
      </c>
      <c r="C12" s="73" t="s">
        <v>9</v>
      </c>
      <c r="D12" s="99">
        <v>1</v>
      </c>
      <c r="E12" s="99">
        <v>1</v>
      </c>
      <c r="F12" s="99">
        <v>2</v>
      </c>
      <c r="G12" s="102">
        <f t="shared" si="0"/>
        <v>1.3333333333333333</v>
      </c>
    </row>
    <row r="13" spans="1:7" ht="43.5" customHeight="1" x14ac:dyDescent="0.25">
      <c r="A13" s="170" t="s">
        <v>59</v>
      </c>
      <c r="B13" s="151"/>
      <c r="C13" s="171"/>
      <c r="D13" s="75">
        <f>IF(AND(OR(D9=0,D9=1,D9=2,D9=3,D9=4),OR(D10=0,D10=1,D10=2),OR(D11=0,D11=1,D11=2,D11=3,D11=4),OR(D12=0,D12=1,D12=2,D12=3,D12=4)),SUM(D9:D12)/14*15,"kontrolli hindepunkte")</f>
        <v>4.2857142857142856</v>
      </c>
      <c r="E13" s="75">
        <f>IF(AND(OR(E9=0,E9=1,E9=2,E9=3,E9=4),OR(E10=0,E10=1,E10=2),OR(E11=0,E11=1,E11=2,E11=3,E11=4),OR(E12=0,E12=1,E12=2,E12=3,E12=4)),SUM(E9:E12)/14*15,"kontrolli hindepunkte")</f>
        <v>5.3571428571428577</v>
      </c>
      <c r="F13" s="75">
        <f>IF(AND(OR(F9=0,F9=1,F9=2,F9=3,F9=4),OR(F10=0,F10=1,F10=2),OR(F11=0,F11=1,F11=2,F11=3,F11=4),OR(F12=0,F12=1,F12=2,F12=3,F12=4)),SUM(F9:F12)/14*15,"kontrolli hindepunkte")</f>
        <v>6.4285714285714279</v>
      </c>
      <c r="G13" s="57">
        <f>SUM(D13:F13)/3</f>
        <v>5.3571428571428568</v>
      </c>
    </row>
    <row r="14" spans="1:7" x14ac:dyDescent="0.25">
      <c r="A14" s="87" t="s">
        <v>77</v>
      </c>
      <c r="B14" s="70"/>
      <c r="C14" s="64"/>
      <c r="D14" s="64"/>
      <c r="E14" s="64"/>
      <c r="F14" s="64"/>
      <c r="G14" s="65"/>
    </row>
    <row r="15" spans="1:7" ht="30" customHeight="1" x14ac:dyDescent="0.25">
      <c r="A15" s="50" t="s">
        <v>10</v>
      </c>
      <c r="B15" s="155" t="s">
        <v>78</v>
      </c>
      <c r="C15" s="118"/>
      <c r="D15" s="118"/>
      <c r="E15" s="118"/>
      <c r="F15" s="118"/>
      <c r="G15" s="119"/>
    </row>
    <row r="16" spans="1:7" x14ac:dyDescent="0.25">
      <c r="A16" s="51" t="s">
        <v>11</v>
      </c>
      <c r="B16" s="85" t="s">
        <v>15</v>
      </c>
      <c r="C16" s="73">
        <v>1</v>
      </c>
      <c r="D16" s="158">
        <v>4</v>
      </c>
      <c r="E16" s="158">
        <v>4</v>
      </c>
      <c r="F16" s="161">
        <v>4</v>
      </c>
      <c r="G16" s="172">
        <f>SUM(D16:F19)/3</f>
        <v>4</v>
      </c>
    </row>
    <row r="17" spans="1:7" x14ac:dyDescent="0.25">
      <c r="A17" s="51" t="s">
        <v>12</v>
      </c>
      <c r="B17" s="85" t="s">
        <v>68</v>
      </c>
      <c r="C17" s="73">
        <v>2</v>
      </c>
      <c r="D17" s="159"/>
      <c r="E17" s="159"/>
      <c r="F17" s="161"/>
      <c r="G17" s="172"/>
    </row>
    <row r="18" spans="1:7" x14ac:dyDescent="0.25">
      <c r="A18" s="51" t="s">
        <v>13</v>
      </c>
      <c r="B18" s="85" t="s">
        <v>72</v>
      </c>
      <c r="C18" s="73">
        <v>3</v>
      </c>
      <c r="D18" s="159"/>
      <c r="E18" s="159"/>
      <c r="F18" s="161"/>
      <c r="G18" s="172"/>
    </row>
    <row r="19" spans="1:7" x14ac:dyDescent="0.25">
      <c r="A19" s="51" t="s">
        <v>14</v>
      </c>
      <c r="B19" s="85" t="s">
        <v>69</v>
      </c>
      <c r="C19" s="73">
        <v>4</v>
      </c>
      <c r="D19" s="160"/>
      <c r="E19" s="160"/>
      <c r="F19" s="161"/>
      <c r="G19" s="172"/>
    </row>
    <row r="20" spans="1:7" x14ac:dyDescent="0.25">
      <c r="A20" s="50" t="s">
        <v>16</v>
      </c>
      <c r="B20" s="155" t="s">
        <v>79</v>
      </c>
      <c r="C20" s="156"/>
      <c r="D20" s="156"/>
      <c r="E20" s="156"/>
      <c r="F20" s="156"/>
      <c r="G20" s="157"/>
    </row>
    <row r="21" spans="1:7" x14ac:dyDescent="0.25">
      <c r="A21" s="51" t="s">
        <v>17</v>
      </c>
      <c r="B21" s="88" t="s">
        <v>21</v>
      </c>
      <c r="C21" s="73">
        <v>1</v>
      </c>
      <c r="D21" s="158">
        <v>4</v>
      </c>
      <c r="E21" s="158">
        <v>3</v>
      </c>
      <c r="F21" s="161">
        <v>4</v>
      </c>
      <c r="G21" s="172">
        <f>SUM(D21:F24)/3</f>
        <v>3.6666666666666665</v>
      </c>
    </row>
    <row r="22" spans="1:7" x14ac:dyDescent="0.25">
      <c r="A22" s="51" t="s">
        <v>18</v>
      </c>
      <c r="B22" s="88" t="s">
        <v>22</v>
      </c>
      <c r="C22" s="73">
        <v>2</v>
      </c>
      <c r="D22" s="159"/>
      <c r="E22" s="159"/>
      <c r="F22" s="161"/>
      <c r="G22" s="172"/>
    </row>
    <row r="23" spans="1:7" x14ac:dyDescent="0.25">
      <c r="A23" s="51" t="s">
        <v>19</v>
      </c>
      <c r="B23" s="88" t="s">
        <v>23</v>
      </c>
      <c r="C23" s="73">
        <v>3</v>
      </c>
      <c r="D23" s="159"/>
      <c r="E23" s="159"/>
      <c r="F23" s="161"/>
      <c r="G23" s="172"/>
    </row>
    <row r="24" spans="1:7" x14ac:dyDescent="0.25">
      <c r="A24" s="51" t="s">
        <v>20</v>
      </c>
      <c r="B24" s="88" t="s">
        <v>24</v>
      </c>
      <c r="C24" s="73">
        <v>4</v>
      </c>
      <c r="D24" s="160"/>
      <c r="E24" s="160"/>
      <c r="F24" s="161"/>
      <c r="G24" s="172"/>
    </row>
    <row r="25" spans="1:7" ht="31.5" customHeight="1" x14ac:dyDescent="0.25">
      <c r="A25" s="170" t="s">
        <v>60</v>
      </c>
      <c r="B25" s="142"/>
      <c r="C25" s="143"/>
      <c r="D25" s="74">
        <f>IF(OR(COUNT(D16:D20)&gt;1,COUNT(D21:D24)&gt;1,MAX(D16:D24)&gt;4),"kontrolli hindepunkte",SUM(D16:D24)/8*10)</f>
        <v>10</v>
      </c>
      <c r="E25" s="74">
        <f>IF(OR(COUNT(E16:E20)&gt;1,COUNT(E21:E24)&gt;1,MAX(E16:E24)&gt;4),"kontrolli hindepunkte",SUM(E16:E24)/8*10)</f>
        <v>8.75</v>
      </c>
      <c r="F25" s="74">
        <f>IF(OR(COUNT(F16:F20)&gt;1,COUNT(F21:F24)&gt;1,MAX(F16:F24)&gt;4),"kontrolli hindepunkte",SUM(F16:F24)/8*10)</f>
        <v>10</v>
      </c>
      <c r="G25" s="74">
        <f>SUM(D25:F25)/3</f>
        <v>9.5833333333333339</v>
      </c>
    </row>
    <row r="26" spans="1:7" x14ac:dyDescent="0.25">
      <c r="A26" s="149" t="s">
        <v>97</v>
      </c>
      <c r="B26" s="118"/>
      <c r="C26" s="118"/>
      <c r="D26" s="118"/>
      <c r="E26" s="118"/>
      <c r="F26" s="118"/>
      <c r="G26" s="119"/>
    </row>
    <row r="27" spans="1:7" x14ac:dyDescent="0.25">
      <c r="A27" s="89"/>
      <c r="B27" s="181" t="s">
        <v>89</v>
      </c>
      <c r="C27" s="118"/>
      <c r="D27" s="118"/>
      <c r="E27" s="118"/>
      <c r="F27" s="118"/>
      <c r="G27" s="119"/>
    </row>
    <row r="28" spans="1:7" x14ac:dyDescent="0.25">
      <c r="A28" s="52" t="s">
        <v>90</v>
      </c>
      <c r="B28" s="42">
        <v>0.25</v>
      </c>
      <c r="C28" s="47">
        <v>1</v>
      </c>
      <c r="D28" s="176">
        <v>0</v>
      </c>
      <c r="E28" s="177"/>
      <c r="F28" s="177"/>
      <c r="G28" s="178"/>
    </row>
    <row r="29" spans="1:7" x14ac:dyDescent="0.25">
      <c r="A29" s="52" t="s">
        <v>91</v>
      </c>
      <c r="B29" s="44" t="s">
        <v>94</v>
      </c>
      <c r="C29" s="47">
        <v>2</v>
      </c>
      <c r="D29" s="177"/>
      <c r="E29" s="177"/>
      <c r="F29" s="177"/>
      <c r="G29" s="180"/>
    </row>
    <row r="30" spans="1:7" x14ac:dyDescent="0.25">
      <c r="A30" s="52" t="s">
        <v>92</v>
      </c>
      <c r="B30" s="44" t="s">
        <v>95</v>
      </c>
      <c r="C30" s="47">
        <v>3</v>
      </c>
      <c r="D30" s="177"/>
      <c r="E30" s="177"/>
      <c r="F30" s="177"/>
      <c r="G30" s="180"/>
    </row>
    <row r="31" spans="1:7" x14ac:dyDescent="0.25">
      <c r="A31" s="52" t="s">
        <v>93</v>
      </c>
      <c r="B31" s="44" t="s">
        <v>96</v>
      </c>
      <c r="C31" s="47">
        <v>4</v>
      </c>
      <c r="D31" s="177"/>
      <c r="E31" s="177"/>
      <c r="F31" s="177"/>
      <c r="G31" s="180"/>
    </row>
    <row r="32" spans="1:7" ht="29.25" customHeight="1" x14ac:dyDescent="0.25">
      <c r="A32" s="145" t="s">
        <v>133</v>
      </c>
      <c r="B32" s="118"/>
      <c r="C32" s="118"/>
      <c r="D32" s="128">
        <f>IF(OR(COUNT(D28)&gt;1,MAX(D28)&gt;4),"kontrolli hindepunkte",D28/4*5)</f>
        <v>0</v>
      </c>
      <c r="E32" s="152"/>
      <c r="F32" s="152"/>
      <c r="G32" s="153"/>
    </row>
    <row r="33" spans="1:7" x14ac:dyDescent="0.25">
      <c r="A33" s="150" t="s">
        <v>98</v>
      </c>
      <c r="B33" s="151"/>
      <c r="C33" s="118"/>
      <c r="D33" s="118"/>
      <c r="E33" s="118"/>
      <c r="F33" s="118"/>
      <c r="G33" s="119"/>
    </row>
    <row r="34" spans="1:7" x14ac:dyDescent="0.25">
      <c r="A34" s="45"/>
      <c r="B34" s="155" t="s">
        <v>89</v>
      </c>
      <c r="C34" s="118"/>
      <c r="D34" s="118"/>
      <c r="E34" s="118"/>
      <c r="F34" s="118"/>
      <c r="G34" s="119"/>
    </row>
    <row r="35" spans="1:7" x14ac:dyDescent="0.25">
      <c r="A35" s="53" t="s">
        <v>100</v>
      </c>
      <c r="B35" s="46">
        <v>0.35</v>
      </c>
      <c r="C35" s="47">
        <v>1</v>
      </c>
      <c r="D35" s="176">
        <v>0</v>
      </c>
      <c r="E35" s="177"/>
      <c r="F35" s="177"/>
      <c r="G35" s="178"/>
    </row>
    <row r="36" spans="1:7" x14ac:dyDescent="0.25">
      <c r="A36" s="53" t="s">
        <v>99</v>
      </c>
      <c r="B36" s="100" t="s">
        <v>103</v>
      </c>
      <c r="C36" s="47">
        <v>2</v>
      </c>
      <c r="D36" s="177"/>
      <c r="E36" s="177"/>
      <c r="F36" s="177"/>
      <c r="G36" s="178"/>
    </row>
    <row r="37" spans="1:7" x14ac:dyDescent="0.25">
      <c r="A37" s="53" t="s">
        <v>101</v>
      </c>
      <c r="B37" s="84" t="s">
        <v>104</v>
      </c>
      <c r="C37" s="47">
        <v>3</v>
      </c>
      <c r="D37" s="177"/>
      <c r="E37" s="177"/>
      <c r="F37" s="177"/>
      <c r="G37" s="178"/>
    </row>
    <row r="38" spans="1:7" x14ac:dyDescent="0.25">
      <c r="A38" s="53" t="s">
        <v>102</v>
      </c>
      <c r="B38" s="84" t="s">
        <v>105</v>
      </c>
      <c r="C38" s="47">
        <v>4</v>
      </c>
      <c r="D38" s="177"/>
      <c r="E38" s="177"/>
      <c r="F38" s="177"/>
      <c r="G38" s="178"/>
    </row>
    <row r="39" spans="1:7" ht="30" customHeight="1" x14ac:dyDescent="0.25">
      <c r="A39" s="145" t="s">
        <v>133</v>
      </c>
      <c r="B39" s="118"/>
      <c r="C39" s="119"/>
      <c r="D39" s="128">
        <f>IF(OR(COUNT(D35)&gt;1,MAX(D35)&gt;4),"kontrolli hindepunkte",D35/4*5)</f>
        <v>0</v>
      </c>
      <c r="E39" s="152"/>
      <c r="F39" s="152"/>
      <c r="G39" s="153"/>
    </row>
    <row r="40" spans="1:7" x14ac:dyDescent="0.25">
      <c r="A40" s="150" t="s">
        <v>106</v>
      </c>
      <c r="B40" s="151"/>
      <c r="C40" s="118"/>
      <c r="D40" s="118"/>
      <c r="E40" s="118"/>
      <c r="F40" s="118"/>
      <c r="G40" s="119"/>
    </row>
    <row r="41" spans="1:7" x14ac:dyDescent="0.25">
      <c r="A41" s="45"/>
      <c r="B41" s="155" t="s">
        <v>89</v>
      </c>
      <c r="C41" s="118"/>
      <c r="D41" s="118"/>
      <c r="E41" s="118"/>
      <c r="F41" s="118"/>
      <c r="G41" s="119"/>
    </row>
    <row r="42" spans="1:7" x14ac:dyDescent="0.25">
      <c r="A42" s="53" t="s">
        <v>107</v>
      </c>
      <c r="B42" s="94" t="s">
        <v>111</v>
      </c>
      <c r="C42" s="47">
        <v>1</v>
      </c>
      <c r="D42" s="176">
        <v>4</v>
      </c>
      <c r="E42" s="161"/>
      <c r="F42" s="161"/>
      <c r="G42" s="179"/>
    </row>
    <row r="43" spans="1:7" x14ac:dyDescent="0.25">
      <c r="A43" s="53" t="s">
        <v>108</v>
      </c>
      <c r="B43" s="94" t="s">
        <v>112</v>
      </c>
      <c r="C43" s="47">
        <v>2</v>
      </c>
      <c r="D43" s="161"/>
      <c r="E43" s="161"/>
      <c r="F43" s="161"/>
      <c r="G43" s="180"/>
    </row>
    <row r="44" spans="1:7" x14ac:dyDescent="0.25">
      <c r="A44" s="53" t="s">
        <v>109</v>
      </c>
      <c r="B44" s="94" t="s">
        <v>113</v>
      </c>
      <c r="C44" s="47">
        <v>3</v>
      </c>
      <c r="D44" s="161"/>
      <c r="E44" s="161"/>
      <c r="F44" s="161"/>
      <c r="G44" s="180"/>
    </row>
    <row r="45" spans="1:7" x14ac:dyDescent="0.25">
      <c r="A45" s="53" t="s">
        <v>110</v>
      </c>
      <c r="B45" s="94" t="s">
        <v>114</v>
      </c>
      <c r="C45" s="47">
        <v>4</v>
      </c>
      <c r="D45" s="161"/>
      <c r="E45" s="161"/>
      <c r="F45" s="161"/>
      <c r="G45" s="180"/>
    </row>
    <row r="46" spans="1:7" ht="30" customHeight="1" x14ac:dyDescent="0.25">
      <c r="A46" s="145" t="s">
        <v>134</v>
      </c>
      <c r="B46" s="118"/>
      <c r="C46" s="119"/>
      <c r="D46" s="122">
        <f>IF(OR(COUNT(D42)&gt;1,MAX(D42)&gt;4),"kontrolli hindepunkte",D42/4*5)</f>
        <v>5</v>
      </c>
      <c r="E46" s="129"/>
      <c r="F46" s="129"/>
      <c r="G46" s="130"/>
    </row>
    <row r="47" spans="1:7" x14ac:dyDescent="0.25">
      <c r="A47" s="89" t="s">
        <v>25</v>
      </c>
      <c r="B47" s="91"/>
      <c r="C47" s="70"/>
      <c r="D47" s="70"/>
      <c r="E47" s="70"/>
      <c r="F47" s="70"/>
      <c r="G47" s="72"/>
    </row>
    <row r="48" spans="1:7" ht="45" x14ac:dyDescent="0.25">
      <c r="A48" s="49" t="s">
        <v>26</v>
      </c>
      <c r="B48" s="84" t="s">
        <v>80</v>
      </c>
      <c r="C48" s="73" t="s">
        <v>9</v>
      </c>
      <c r="D48" s="99">
        <v>0</v>
      </c>
      <c r="E48" s="99">
        <v>0</v>
      </c>
      <c r="F48" s="99">
        <v>0</v>
      </c>
      <c r="G48" s="102">
        <f>SUM(D48:F48)/3</f>
        <v>0</v>
      </c>
    </row>
    <row r="49" spans="1:7" ht="60" x14ac:dyDescent="0.25">
      <c r="A49" s="49" t="s">
        <v>27</v>
      </c>
      <c r="B49" s="100" t="s">
        <v>70</v>
      </c>
      <c r="C49" s="73" t="s">
        <v>9</v>
      </c>
      <c r="D49" s="99">
        <v>4</v>
      </c>
      <c r="E49" s="99">
        <v>3</v>
      </c>
      <c r="F49" s="99">
        <v>4</v>
      </c>
      <c r="G49" s="102">
        <f>SUM(D49:F49)/3</f>
        <v>3.6666666666666665</v>
      </c>
    </row>
    <row r="50" spans="1:7" ht="60" x14ac:dyDescent="0.25">
      <c r="A50" s="49" t="s">
        <v>28</v>
      </c>
      <c r="B50" s="84" t="s">
        <v>71</v>
      </c>
      <c r="C50" s="73" t="s">
        <v>9</v>
      </c>
      <c r="D50" s="99">
        <v>3</v>
      </c>
      <c r="E50" s="99">
        <v>2</v>
      </c>
      <c r="F50" s="99">
        <v>4</v>
      </c>
      <c r="G50" s="102">
        <f>SUM(D50:F50)/3</f>
        <v>3</v>
      </c>
    </row>
    <row r="51" spans="1:7" ht="45.75" customHeight="1" x14ac:dyDescent="0.25">
      <c r="A51" s="144" t="s">
        <v>61</v>
      </c>
      <c r="B51" s="142"/>
      <c r="C51" s="143"/>
      <c r="D51" s="75">
        <f>IF(AND(OR(D48=0,D48=1,D48=2,D48=3,D48=4),OR(D49=0,D49=1,D49=2,D49=3,D49=4),OR(D50=0,D50=1,D50=2,D50=3,D50=4)),SUM(D48:D50)/12*15,"kontrolli hindepunkte")</f>
        <v>8.75</v>
      </c>
      <c r="E51" s="75">
        <f>IF(AND(OR(E48=0,E48=1,E48=2,E48=3,E48=4),OR(E49=0,E49=1,E49=2,E49=3,E49=4),OR(E50=0,E50=1,E50=2,E50=3,E50=4)),SUM(E48:E50)/12*15,"kontrolli hindepunkte")</f>
        <v>6.25</v>
      </c>
      <c r="F51" s="75">
        <f>IF(AND(OR(F48=0,F48=1,F48=2,F48=3,F48=4),OR(F49=0,F49=1,F49=2,F49=3,F49=4),OR(F50=0,F50=1,F50=2,F50=3,F50=4)),SUM(F48:F50)/12*15,"kontrolli hindepunkte")</f>
        <v>10</v>
      </c>
      <c r="G51" s="57">
        <f>SUM(D51:F51)/3</f>
        <v>8.3333333333333339</v>
      </c>
    </row>
    <row r="52" spans="1:7" ht="30.75" customHeight="1" x14ac:dyDescent="0.25">
      <c r="A52" s="150" t="s">
        <v>29</v>
      </c>
      <c r="B52" s="151"/>
      <c r="C52" s="151"/>
      <c r="D52" s="151"/>
      <c r="E52" s="151"/>
      <c r="F52" s="151"/>
      <c r="G52" s="171"/>
    </row>
    <row r="53" spans="1:7" ht="45" x14ac:dyDescent="0.25">
      <c r="A53" s="49" t="s">
        <v>30</v>
      </c>
      <c r="B53" s="84" t="s">
        <v>81</v>
      </c>
      <c r="C53" s="73" t="s">
        <v>9</v>
      </c>
      <c r="D53" s="63">
        <v>4</v>
      </c>
      <c r="E53" s="63">
        <v>4</v>
      </c>
      <c r="F53" s="63">
        <v>4</v>
      </c>
      <c r="G53" s="105">
        <f>SUM(D53:F53)/3</f>
        <v>4</v>
      </c>
    </row>
    <row r="54" spans="1:7" ht="29.25" customHeight="1" x14ac:dyDescent="0.25">
      <c r="A54" s="144" t="s">
        <v>62</v>
      </c>
      <c r="B54" s="142"/>
      <c r="C54" s="143"/>
      <c r="D54" s="75">
        <f>IF(OR(D53=0,D53=1,D53=2,D53=3,D53=4),D53/4*15,"kontrolli hindepunkte")</f>
        <v>15</v>
      </c>
      <c r="E54" s="75">
        <f>IF(OR(E53=0,E53=1,E53=2,E53=3,E53=4),E53/4*15,"kontrolli hindepunkte")</f>
        <v>15</v>
      </c>
      <c r="F54" s="75">
        <f>IF(OR(F53=0,F53=1,F53=2,F53=3,F53=4),F53/4*15,"kontrolli hindepunkte")</f>
        <v>15</v>
      </c>
      <c r="G54" s="57">
        <f>SUM(D54:F54)/3</f>
        <v>15</v>
      </c>
    </row>
    <row r="55" spans="1:7" x14ac:dyDescent="0.25">
      <c r="A55" s="92" t="s">
        <v>31</v>
      </c>
      <c r="B55" s="91"/>
      <c r="C55" s="93"/>
      <c r="D55" s="78"/>
      <c r="E55" s="78"/>
      <c r="F55" s="78"/>
      <c r="G55" s="79"/>
    </row>
    <row r="56" spans="1:7" ht="45" x14ac:dyDescent="0.25">
      <c r="A56" s="50" t="s">
        <v>32</v>
      </c>
      <c r="B56" s="86" t="s">
        <v>82</v>
      </c>
      <c r="C56" s="81"/>
      <c r="D56" s="76"/>
      <c r="E56" s="76"/>
      <c r="F56" s="76"/>
      <c r="G56" s="77"/>
    </row>
    <row r="57" spans="1:7" x14ac:dyDescent="0.25">
      <c r="A57" s="51" t="s">
        <v>33</v>
      </c>
      <c r="B57" s="85" t="s">
        <v>37</v>
      </c>
      <c r="C57" s="80">
        <v>1</v>
      </c>
      <c r="D57" s="146">
        <v>4</v>
      </c>
      <c r="E57" s="146">
        <v>4</v>
      </c>
      <c r="F57" s="146">
        <v>4</v>
      </c>
      <c r="G57" s="173">
        <f>SUM(D57:F60)/3</f>
        <v>4</v>
      </c>
    </row>
    <row r="58" spans="1:7" x14ac:dyDescent="0.25">
      <c r="A58" s="51" t="s">
        <v>34</v>
      </c>
      <c r="B58" s="85" t="s">
        <v>38</v>
      </c>
      <c r="C58" s="73">
        <v>2</v>
      </c>
      <c r="D58" s="147"/>
      <c r="E58" s="147"/>
      <c r="F58" s="147"/>
      <c r="G58" s="174"/>
    </row>
    <row r="59" spans="1:7" x14ac:dyDescent="0.25">
      <c r="A59" s="51" t="s">
        <v>35</v>
      </c>
      <c r="B59" s="85" t="s">
        <v>39</v>
      </c>
      <c r="C59" s="73">
        <v>3</v>
      </c>
      <c r="D59" s="147"/>
      <c r="E59" s="147"/>
      <c r="F59" s="147"/>
      <c r="G59" s="174"/>
    </row>
    <row r="60" spans="1:7" x14ac:dyDescent="0.25">
      <c r="A60" s="51" t="s">
        <v>36</v>
      </c>
      <c r="B60" s="85" t="s">
        <v>40</v>
      </c>
      <c r="C60" s="73">
        <v>4</v>
      </c>
      <c r="D60" s="148"/>
      <c r="E60" s="148"/>
      <c r="F60" s="148"/>
      <c r="G60" s="175"/>
    </row>
    <row r="61" spans="1:7" ht="30" customHeight="1" x14ac:dyDescent="0.25">
      <c r="A61" s="144" t="s">
        <v>62</v>
      </c>
      <c r="B61" s="142"/>
      <c r="C61" s="143"/>
      <c r="D61" s="82">
        <f>IF(OR(COUNT(D57:D60)&gt;1,MAX(D57:D60)&gt;4),"kontrolli hindepunkte",SUM(D57:D60)/4*15)</f>
        <v>15</v>
      </c>
      <c r="E61" s="82">
        <f>IF(OR(COUNT(E57:E60)&gt;1,MAX(E57:E60)&gt;4),"kontrolli hindepunkte",SUM(E57:E60)/4*15)</f>
        <v>15</v>
      </c>
      <c r="F61" s="82">
        <f>IF(OR(COUNT(F57:F60)&gt;1,MAX(F57:F60)&gt;4),"kontrolli hindepunkte",SUM(F57:F60)/4*15)</f>
        <v>15</v>
      </c>
      <c r="G61" s="75">
        <f>SUM(D61:F61)/3</f>
        <v>15</v>
      </c>
    </row>
    <row r="62" spans="1:7" x14ac:dyDescent="0.25">
      <c r="A62" s="71" t="s">
        <v>41</v>
      </c>
      <c r="B62" s="91"/>
      <c r="C62" s="70"/>
      <c r="D62" s="70"/>
      <c r="E62" s="70"/>
      <c r="F62" s="70"/>
      <c r="G62" s="72"/>
    </row>
    <row r="63" spans="1:7" ht="30" x14ac:dyDescent="0.25">
      <c r="A63" s="54" t="s">
        <v>42</v>
      </c>
      <c r="B63" s="86" t="s">
        <v>83</v>
      </c>
      <c r="C63" s="70"/>
      <c r="D63" s="70"/>
      <c r="E63" s="70"/>
      <c r="F63" s="70"/>
      <c r="G63" s="72"/>
    </row>
    <row r="64" spans="1:7" x14ac:dyDescent="0.25">
      <c r="A64" s="51" t="s">
        <v>43</v>
      </c>
      <c r="B64" s="85" t="s">
        <v>48</v>
      </c>
      <c r="C64" s="73">
        <v>1</v>
      </c>
      <c r="D64" s="114">
        <v>4</v>
      </c>
      <c r="E64" s="114">
        <v>3</v>
      </c>
      <c r="F64" s="114">
        <v>4</v>
      </c>
      <c r="G64" s="173">
        <f>SUM(D64:F67)/3</f>
        <v>3.6666666666666665</v>
      </c>
    </row>
    <row r="65" spans="1:7" x14ac:dyDescent="0.25">
      <c r="A65" s="51" t="s">
        <v>44</v>
      </c>
      <c r="B65" s="85" t="s">
        <v>49</v>
      </c>
      <c r="C65" s="73">
        <v>2</v>
      </c>
      <c r="D65" s="115"/>
      <c r="E65" s="115"/>
      <c r="F65" s="115"/>
      <c r="G65" s="174"/>
    </row>
    <row r="66" spans="1:7" x14ac:dyDescent="0.25">
      <c r="A66" s="51" t="s">
        <v>45</v>
      </c>
      <c r="B66" s="85" t="s">
        <v>50</v>
      </c>
      <c r="C66" s="73">
        <v>3</v>
      </c>
      <c r="D66" s="115"/>
      <c r="E66" s="115"/>
      <c r="F66" s="115"/>
      <c r="G66" s="174"/>
    </row>
    <row r="67" spans="1:7" x14ac:dyDescent="0.25">
      <c r="A67" s="51" t="s">
        <v>46</v>
      </c>
      <c r="B67" s="85" t="s">
        <v>51</v>
      </c>
      <c r="C67" s="73">
        <v>4</v>
      </c>
      <c r="D67" s="116"/>
      <c r="E67" s="116"/>
      <c r="F67" s="116"/>
      <c r="G67" s="175"/>
    </row>
    <row r="68" spans="1:7" ht="45" x14ac:dyDescent="0.25">
      <c r="A68" s="55" t="s">
        <v>47</v>
      </c>
      <c r="B68" s="94" t="s">
        <v>84</v>
      </c>
      <c r="C68" s="73" t="s">
        <v>9</v>
      </c>
      <c r="D68" s="99">
        <v>4</v>
      </c>
      <c r="E68" s="99">
        <v>3</v>
      </c>
      <c r="F68" s="99">
        <v>4</v>
      </c>
      <c r="G68" s="105">
        <f>SUM(D68:F68)/3</f>
        <v>3.6666666666666665</v>
      </c>
    </row>
    <row r="69" spans="1:7" ht="30" customHeight="1" x14ac:dyDescent="0.25">
      <c r="A69" s="144" t="s">
        <v>60</v>
      </c>
      <c r="B69" s="142"/>
      <c r="C69" s="143"/>
      <c r="D69" s="75">
        <f>IF(AND(OR(D64=0,D64=1,D64=2,D64=3,D64=4),OR(D68=0,D68=1,D68=2,D68=3,D68=4)),SUM(D64:D68)/8*10,"kontrolli hindepunkte")</f>
        <v>10</v>
      </c>
      <c r="E69" s="75">
        <f>IF(AND(OR(E64=0,E64=1,E64=2,E64=3,E64=4),OR(E68=0,E68=1,E68=2,E68=3,E68=4)),SUM(E64:E68)/8*10,"kontrolli hindepunkte")</f>
        <v>7.5</v>
      </c>
      <c r="F69" s="75">
        <f>IF(AND(OR(F64=0,F64=1,F64=2,F64=3,F64=4),OR(F68=0,F68=1,F68=2,F68=3,F68=4)),SUM(F64:F68)/8*10,"kontrolli hindepunkte")</f>
        <v>10</v>
      </c>
      <c r="G69" s="75">
        <f>SUM(D69:F69)/3</f>
        <v>9.1666666666666661</v>
      </c>
    </row>
    <row r="70" spans="1:7" x14ac:dyDescent="0.25">
      <c r="A70" s="117" t="s">
        <v>127</v>
      </c>
      <c r="B70" s="118"/>
      <c r="C70" s="118"/>
      <c r="D70" s="118"/>
      <c r="E70" s="118"/>
      <c r="F70" s="118"/>
      <c r="G70" s="119"/>
    </row>
    <row r="71" spans="1:7" x14ac:dyDescent="0.25">
      <c r="A71" s="59" t="s">
        <v>116</v>
      </c>
      <c r="B71" s="131" t="s">
        <v>117</v>
      </c>
      <c r="C71" s="118"/>
      <c r="D71" s="118"/>
      <c r="E71" s="118"/>
      <c r="F71" s="118"/>
      <c r="G71" s="119"/>
    </row>
    <row r="72" spans="1:7" x14ac:dyDescent="0.25">
      <c r="A72" s="59" t="s">
        <v>118</v>
      </c>
      <c r="B72" s="58" t="s">
        <v>122</v>
      </c>
      <c r="C72" s="61">
        <v>1</v>
      </c>
      <c r="D72" s="132">
        <v>4</v>
      </c>
      <c r="E72" s="133"/>
      <c r="F72" s="134"/>
      <c r="G72" s="111"/>
    </row>
    <row r="73" spans="1:7" x14ac:dyDescent="0.25">
      <c r="A73" s="59" t="s">
        <v>119</v>
      </c>
      <c r="B73" s="60" t="s">
        <v>123</v>
      </c>
      <c r="C73" s="61">
        <v>2</v>
      </c>
      <c r="D73" s="135"/>
      <c r="E73" s="136"/>
      <c r="F73" s="137"/>
      <c r="G73" s="112"/>
    </row>
    <row r="74" spans="1:7" x14ac:dyDescent="0.25">
      <c r="A74" s="59" t="s">
        <v>120</v>
      </c>
      <c r="B74" s="60" t="s">
        <v>124</v>
      </c>
      <c r="C74" s="61">
        <v>3</v>
      </c>
      <c r="D74" s="135"/>
      <c r="E74" s="136"/>
      <c r="F74" s="137"/>
      <c r="G74" s="112"/>
    </row>
    <row r="75" spans="1:7" x14ac:dyDescent="0.25">
      <c r="A75" s="59" t="s">
        <v>121</v>
      </c>
      <c r="B75" s="60" t="s">
        <v>125</v>
      </c>
      <c r="C75" s="61">
        <v>4</v>
      </c>
      <c r="D75" s="138"/>
      <c r="E75" s="139"/>
      <c r="F75" s="140"/>
      <c r="G75" s="113"/>
    </row>
    <row r="76" spans="1:7" ht="29.25" customHeight="1" x14ac:dyDescent="0.25">
      <c r="A76" s="125" t="s">
        <v>128</v>
      </c>
      <c r="B76" s="126"/>
      <c r="C76" s="127"/>
      <c r="D76" s="128">
        <f>IF(OR(COUNT(D72)&gt;1,MAX(D72)&gt;4),"kontrolli hindepunkte",D72/4*10)</f>
        <v>10</v>
      </c>
      <c r="E76" s="129"/>
      <c r="F76" s="129"/>
      <c r="G76" s="130"/>
    </row>
    <row r="77" spans="1:7" x14ac:dyDescent="0.25">
      <c r="A77" s="67" t="s">
        <v>52</v>
      </c>
      <c r="B77" s="91"/>
      <c r="C77" s="70"/>
      <c r="D77" s="70"/>
      <c r="E77" s="70"/>
      <c r="F77" s="70"/>
      <c r="G77" s="72"/>
    </row>
    <row r="78" spans="1:7" x14ac:dyDescent="0.25">
      <c r="A78" s="54" t="s">
        <v>54</v>
      </c>
      <c r="B78" s="90" t="s">
        <v>53</v>
      </c>
      <c r="C78" s="70"/>
      <c r="D78" s="70"/>
      <c r="E78" s="70"/>
      <c r="F78" s="70"/>
      <c r="G78" s="72"/>
    </row>
    <row r="79" spans="1:7" x14ac:dyDescent="0.25">
      <c r="A79" s="51" t="s">
        <v>55</v>
      </c>
      <c r="B79" s="85" t="s">
        <v>57</v>
      </c>
      <c r="C79" s="73">
        <v>4</v>
      </c>
      <c r="D79" s="96">
        <v>0</v>
      </c>
      <c r="E79" s="96">
        <v>0</v>
      </c>
      <c r="F79" s="96">
        <v>0</v>
      </c>
      <c r="G79" s="105">
        <f>SUM(D79:F79)/3</f>
        <v>0</v>
      </c>
    </row>
    <row r="80" spans="1:7" x14ac:dyDescent="0.25">
      <c r="A80" s="51" t="s">
        <v>56</v>
      </c>
      <c r="B80" s="85" t="s">
        <v>58</v>
      </c>
      <c r="C80" s="73">
        <v>4</v>
      </c>
      <c r="D80" s="96">
        <v>0</v>
      </c>
      <c r="E80" s="96">
        <v>0</v>
      </c>
      <c r="F80" s="96">
        <v>0</v>
      </c>
      <c r="G80" s="105">
        <f>SUM(D80:F80)/3</f>
        <v>0</v>
      </c>
    </row>
    <row r="81" spans="1:7" ht="30.75" customHeight="1" x14ac:dyDescent="0.25">
      <c r="A81" s="144" t="s">
        <v>63</v>
      </c>
      <c r="B81" s="142"/>
      <c r="C81" s="143"/>
      <c r="D81" s="75">
        <f>IF(AND(OR(D79=0,D79=4),OR(D80=0,D80=4)),SUM(D79:D80)/8*5,"kontrolli hindepunkte")</f>
        <v>0</v>
      </c>
      <c r="E81" s="75">
        <f>IF(AND(OR(E79=0,E79=4),OR(E80=0,E80=4)),SUM(E79:E80)/8*5,"kontrolli hindepunkte")</f>
        <v>0</v>
      </c>
      <c r="F81" s="75">
        <f>IF(AND(OR(F79=0,F79=4),OR(F80=0,F80=4)),SUM(F79:F80)/8*5,"kontrolli hindepunkte")</f>
        <v>0</v>
      </c>
      <c r="G81" s="57">
        <f>SUM(D81:F81)/3</f>
        <v>0</v>
      </c>
    </row>
    <row r="82" spans="1:7" x14ac:dyDescent="0.25">
      <c r="A82" s="141" t="s">
        <v>66</v>
      </c>
      <c r="B82" s="142"/>
      <c r="C82" s="143"/>
      <c r="D82" s="83">
        <f>D13+D25+D51+D54+D61+D69+D81</f>
        <v>63.035714285714285</v>
      </c>
      <c r="E82" s="83">
        <f>E13+E25+E51+E54+E61+E69+E81</f>
        <v>57.857142857142861</v>
      </c>
      <c r="F82" s="83">
        <f>F13+F25+F51+F54+F61+F69+F81</f>
        <v>66.428571428571431</v>
      </c>
      <c r="G82" s="48">
        <f>G13+G25+G51+G54+G61+G69+G81</f>
        <v>62.44047619047619</v>
      </c>
    </row>
    <row r="83" spans="1:7" x14ac:dyDescent="0.25">
      <c r="A83" s="120" t="s">
        <v>115</v>
      </c>
      <c r="B83" s="120"/>
      <c r="C83" s="120"/>
      <c r="D83" s="122">
        <f>D32+D39+D46+D76</f>
        <v>15</v>
      </c>
      <c r="E83" s="123"/>
      <c r="F83" s="123"/>
      <c r="G83" s="124"/>
    </row>
    <row r="84" spans="1:7" x14ac:dyDescent="0.25">
      <c r="A84" s="120" t="s">
        <v>126</v>
      </c>
      <c r="B84" s="120"/>
      <c r="C84" s="120"/>
      <c r="D84" s="121"/>
      <c r="E84" s="121"/>
      <c r="F84" s="121"/>
      <c r="G84" s="48">
        <f>G82+D83</f>
        <v>77.44047619047619</v>
      </c>
    </row>
  </sheetData>
  <sheetProtection selectLockedCells="1"/>
  <mergeCells count="61">
    <mergeCell ref="A81:C81"/>
    <mergeCell ref="A82:C82"/>
    <mergeCell ref="A83:C83"/>
    <mergeCell ref="D83:G83"/>
    <mergeCell ref="A84:F84"/>
    <mergeCell ref="A70:G70"/>
    <mergeCell ref="B71:G71"/>
    <mergeCell ref="D72:F75"/>
    <mergeCell ref="G72:G75"/>
    <mergeCell ref="A76:C76"/>
    <mergeCell ref="D76:G76"/>
    <mergeCell ref="A69:C69"/>
    <mergeCell ref="A51:C51"/>
    <mergeCell ref="A52:G52"/>
    <mergeCell ref="A54:C54"/>
    <mergeCell ref="D57:D60"/>
    <mergeCell ref="E57:E60"/>
    <mergeCell ref="F57:F60"/>
    <mergeCell ref="G57:G60"/>
    <mergeCell ref="A61:C61"/>
    <mergeCell ref="D64:D67"/>
    <mergeCell ref="E64:E67"/>
    <mergeCell ref="F64:F67"/>
    <mergeCell ref="G64:G67"/>
    <mergeCell ref="A40:G40"/>
    <mergeCell ref="B41:G41"/>
    <mergeCell ref="D42:F45"/>
    <mergeCell ref="G42:G45"/>
    <mergeCell ref="A46:C46"/>
    <mergeCell ref="D46:G46"/>
    <mergeCell ref="A33:G33"/>
    <mergeCell ref="B34:G34"/>
    <mergeCell ref="D35:F38"/>
    <mergeCell ref="G35:G38"/>
    <mergeCell ref="A39:C39"/>
    <mergeCell ref="D39:G39"/>
    <mergeCell ref="A26:G26"/>
    <mergeCell ref="B27:G27"/>
    <mergeCell ref="D28:F31"/>
    <mergeCell ref="G28:G31"/>
    <mergeCell ref="A32:C32"/>
    <mergeCell ref="D32:G32"/>
    <mergeCell ref="A25:C25"/>
    <mergeCell ref="A8:G8"/>
    <mergeCell ref="A13:C13"/>
    <mergeCell ref="B15:G15"/>
    <mergeCell ref="D16:D19"/>
    <mergeCell ref="E16:E19"/>
    <mergeCell ref="F16:F19"/>
    <mergeCell ref="G16:G19"/>
    <mergeCell ref="B20:G20"/>
    <mergeCell ref="D21:D24"/>
    <mergeCell ref="E21:E24"/>
    <mergeCell ref="F21:F24"/>
    <mergeCell ref="G21:G24"/>
    <mergeCell ref="A2:G2"/>
    <mergeCell ref="A3:G3"/>
    <mergeCell ref="A4:B4"/>
    <mergeCell ref="C4:G4"/>
    <mergeCell ref="A5:B5"/>
    <mergeCell ref="C5:G5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ignoredErrors>
    <ignoredError sqref="A16:A24 A35:A38 A42:A45 A57:A60 A72:A75 B72 A79:A80 A28:A31" twoDigitTextYear="1"/>
    <ignoredError sqref="G79:G80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4"/>
  <sheetViews>
    <sheetView workbookViewId="0">
      <selection activeCell="A46" sqref="A46:C46"/>
    </sheetView>
  </sheetViews>
  <sheetFormatPr defaultRowHeight="15" x14ac:dyDescent="0.25"/>
  <cols>
    <col min="1" max="1" width="5.42578125" style="62" customWidth="1"/>
    <col min="2" max="2" width="65.42578125" style="62" customWidth="1"/>
    <col min="3" max="3" width="8.85546875" style="62" customWidth="1"/>
    <col min="4" max="4" width="13.42578125" style="62" customWidth="1"/>
    <col min="5" max="5" width="13.28515625" style="62" customWidth="1"/>
    <col min="6" max="6" width="13" style="62" customWidth="1"/>
    <col min="7" max="7" width="14.28515625" style="62" customWidth="1"/>
    <col min="8" max="16384" width="9.140625" style="62"/>
  </cols>
  <sheetData>
    <row r="1" spans="1:7" x14ac:dyDescent="0.25">
      <c r="A1" s="66" t="s">
        <v>129</v>
      </c>
      <c r="B1" s="66"/>
      <c r="C1" s="66"/>
      <c r="D1" s="66"/>
      <c r="E1" s="66"/>
      <c r="F1" s="66"/>
      <c r="G1" s="66"/>
    </row>
    <row r="2" spans="1:7" ht="30.75" customHeight="1" x14ac:dyDescent="0.25">
      <c r="A2" s="162" t="s">
        <v>0</v>
      </c>
      <c r="B2" s="163"/>
      <c r="C2" s="163"/>
      <c r="D2" s="163"/>
      <c r="E2" s="163"/>
      <c r="F2" s="163"/>
      <c r="G2" s="163"/>
    </row>
    <row r="3" spans="1:7" x14ac:dyDescent="0.25">
      <c r="A3" s="164"/>
      <c r="B3" s="165"/>
      <c r="C3" s="165"/>
      <c r="D3" s="165"/>
      <c r="E3" s="165"/>
      <c r="F3" s="165"/>
      <c r="G3" s="165"/>
    </row>
    <row r="4" spans="1:7" x14ac:dyDescent="0.25">
      <c r="A4" s="169" t="s">
        <v>1</v>
      </c>
      <c r="B4" s="120"/>
      <c r="C4" s="166">
        <f>'hindepunktide koond'!A6</f>
        <v>642316780009</v>
      </c>
      <c r="D4" s="167"/>
      <c r="E4" s="167"/>
      <c r="F4" s="167"/>
      <c r="G4" s="168"/>
    </row>
    <row r="5" spans="1:7" x14ac:dyDescent="0.25">
      <c r="A5" s="169" t="s">
        <v>129</v>
      </c>
      <c r="B5" s="120"/>
      <c r="C5" s="166" t="s">
        <v>129</v>
      </c>
      <c r="D5" s="167"/>
      <c r="E5" s="167"/>
      <c r="F5" s="167"/>
      <c r="G5" s="168"/>
    </row>
    <row r="7" spans="1:7" ht="45" x14ac:dyDescent="0.25">
      <c r="A7" s="67"/>
      <c r="B7" s="68" t="s">
        <v>2</v>
      </c>
      <c r="C7" s="69" t="s">
        <v>3</v>
      </c>
      <c r="D7" s="39" t="s">
        <v>85</v>
      </c>
      <c r="E7" s="39" t="s">
        <v>86</v>
      </c>
      <c r="F7" s="39" t="s">
        <v>87</v>
      </c>
      <c r="G7" s="40" t="s">
        <v>88</v>
      </c>
    </row>
    <row r="8" spans="1:7" x14ac:dyDescent="0.25">
      <c r="A8" s="154" t="s">
        <v>4</v>
      </c>
      <c r="B8" s="118"/>
      <c r="C8" s="118"/>
      <c r="D8" s="118"/>
      <c r="E8" s="118"/>
      <c r="F8" s="118"/>
      <c r="G8" s="119"/>
    </row>
    <row r="9" spans="1:7" ht="30" x14ac:dyDescent="0.25">
      <c r="A9" s="49" t="s">
        <v>5</v>
      </c>
      <c r="B9" s="84" t="s">
        <v>73</v>
      </c>
      <c r="C9" s="73" t="s">
        <v>9</v>
      </c>
      <c r="D9" s="99">
        <v>0</v>
      </c>
      <c r="E9" s="99">
        <v>0</v>
      </c>
      <c r="F9" s="99">
        <v>0</v>
      </c>
      <c r="G9" s="102">
        <f>SUM(D9:F9)/3</f>
        <v>0</v>
      </c>
    </row>
    <row r="10" spans="1:7" ht="30" x14ac:dyDescent="0.25">
      <c r="A10" s="49" t="s">
        <v>6</v>
      </c>
      <c r="B10" s="84" t="s">
        <v>74</v>
      </c>
      <c r="C10" s="73" t="s">
        <v>67</v>
      </c>
      <c r="D10" s="99">
        <v>0</v>
      </c>
      <c r="E10" s="99">
        <v>0</v>
      </c>
      <c r="F10" s="99">
        <v>0</v>
      </c>
      <c r="G10" s="102">
        <f t="shared" ref="G10:G12" si="0">SUM(D10:F10)/3</f>
        <v>0</v>
      </c>
    </row>
    <row r="11" spans="1:7" ht="45" x14ac:dyDescent="0.25">
      <c r="A11" s="49" t="s">
        <v>7</v>
      </c>
      <c r="B11" s="84" t="s">
        <v>75</v>
      </c>
      <c r="C11" s="73" t="s">
        <v>9</v>
      </c>
      <c r="D11" s="99">
        <v>4</v>
      </c>
      <c r="E11" s="99">
        <v>4</v>
      </c>
      <c r="F11" s="99">
        <v>4</v>
      </c>
      <c r="G11" s="102">
        <f t="shared" si="0"/>
        <v>4</v>
      </c>
    </row>
    <row r="12" spans="1:7" ht="64.5" customHeight="1" x14ac:dyDescent="0.25">
      <c r="A12" s="49" t="s">
        <v>8</v>
      </c>
      <c r="B12" s="84" t="s">
        <v>76</v>
      </c>
      <c r="C12" s="73" t="s">
        <v>9</v>
      </c>
      <c r="D12" s="99">
        <v>0</v>
      </c>
      <c r="E12" s="99">
        <v>0</v>
      </c>
      <c r="F12" s="99">
        <v>0</v>
      </c>
      <c r="G12" s="102">
        <f t="shared" si="0"/>
        <v>0</v>
      </c>
    </row>
    <row r="13" spans="1:7" ht="43.5" customHeight="1" x14ac:dyDescent="0.25">
      <c r="A13" s="170" t="s">
        <v>59</v>
      </c>
      <c r="B13" s="151"/>
      <c r="C13" s="171"/>
      <c r="D13" s="75">
        <f>IF(AND(OR(D9=0,D9=1,D9=2,D9=3,D9=4),OR(D10=0,D10=1,D10=2),OR(D11=0,D11=1,D11=2,D11=3,D11=4),OR(D12=0,D12=1,D12=2,D12=3,D12=4)),SUM(D9:D12)/14*15,"kontrolli hindepunkte")</f>
        <v>4.2857142857142856</v>
      </c>
      <c r="E13" s="75">
        <f>IF(AND(OR(E9=0,E9=1,E9=2,E9=3,E9=4),OR(E10=0,E10=1,E10=2),OR(E11=0,E11=1,E11=2,E11=3,E11=4),OR(E12=0,E12=1,E12=2,E12=3,E12=4)),SUM(E9:E12)/14*15,"kontrolli hindepunkte")</f>
        <v>4.2857142857142856</v>
      </c>
      <c r="F13" s="75">
        <f>IF(AND(OR(F9=0,F9=1,F9=2,F9=3,F9=4),OR(F10=0,F10=1,F10=2),OR(F11=0,F11=1,F11=2,F11=3,F11=4),OR(F12=0,F12=1,F12=2,F12=3,F12=4)),SUM(F9:F12)/14*15,"kontrolli hindepunkte")</f>
        <v>4.2857142857142856</v>
      </c>
      <c r="G13" s="57">
        <f>SUM(D13:F13)/3</f>
        <v>4.2857142857142856</v>
      </c>
    </row>
    <row r="14" spans="1:7" x14ac:dyDescent="0.25">
      <c r="A14" s="87" t="s">
        <v>77</v>
      </c>
      <c r="B14" s="70"/>
      <c r="C14" s="64"/>
      <c r="D14" s="64"/>
      <c r="E14" s="64"/>
      <c r="F14" s="64"/>
      <c r="G14" s="65"/>
    </row>
    <row r="15" spans="1:7" ht="30" customHeight="1" x14ac:dyDescent="0.25">
      <c r="A15" s="50" t="s">
        <v>10</v>
      </c>
      <c r="B15" s="155" t="s">
        <v>78</v>
      </c>
      <c r="C15" s="118"/>
      <c r="D15" s="118"/>
      <c r="E15" s="118"/>
      <c r="F15" s="118"/>
      <c r="G15" s="119"/>
    </row>
    <row r="16" spans="1:7" x14ac:dyDescent="0.25">
      <c r="A16" s="51" t="s">
        <v>11</v>
      </c>
      <c r="B16" s="85" t="s">
        <v>15</v>
      </c>
      <c r="C16" s="73">
        <v>1</v>
      </c>
      <c r="D16" s="158">
        <v>4</v>
      </c>
      <c r="E16" s="158">
        <v>4</v>
      </c>
      <c r="F16" s="161">
        <v>4</v>
      </c>
      <c r="G16" s="172">
        <f>SUM(D16:F19)/3</f>
        <v>4</v>
      </c>
    </row>
    <row r="17" spans="1:7" x14ac:dyDescent="0.25">
      <c r="A17" s="51" t="s">
        <v>12</v>
      </c>
      <c r="B17" s="85" t="s">
        <v>68</v>
      </c>
      <c r="C17" s="73">
        <v>2</v>
      </c>
      <c r="D17" s="159"/>
      <c r="E17" s="159"/>
      <c r="F17" s="161"/>
      <c r="G17" s="172"/>
    </row>
    <row r="18" spans="1:7" x14ac:dyDescent="0.25">
      <c r="A18" s="51" t="s">
        <v>13</v>
      </c>
      <c r="B18" s="85" t="s">
        <v>72</v>
      </c>
      <c r="C18" s="73">
        <v>3</v>
      </c>
      <c r="D18" s="159"/>
      <c r="E18" s="159"/>
      <c r="F18" s="161"/>
      <c r="G18" s="172"/>
    </row>
    <row r="19" spans="1:7" x14ac:dyDescent="0.25">
      <c r="A19" s="51" t="s">
        <v>14</v>
      </c>
      <c r="B19" s="85" t="s">
        <v>69</v>
      </c>
      <c r="C19" s="73">
        <v>4</v>
      </c>
      <c r="D19" s="160"/>
      <c r="E19" s="160"/>
      <c r="F19" s="161"/>
      <c r="G19" s="172"/>
    </row>
    <row r="20" spans="1:7" x14ac:dyDescent="0.25">
      <c r="A20" s="50" t="s">
        <v>16</v>
      </c>
      <c r="B20" s="155" t="s">
        <v>79</v>
      </c>
      <c r="C20" s="156"/>
      <c r="D20" s="156"/>
      <c r="E20" s="156"/>
      <c r="F20" s="156"/>
      <c r="G20" s="157"/>
    </row>
    <row r="21" spans="1:7" x14ac:dyDescent="0.25">
      <c r="A21" s="51" t="s">
        <v>17</v>
      </c>
      <c r="B21" s="88" t="s">
        <v>21</v>
      </c>
      <c r="C21" s="73">
        <v>1</v>
      </c>
      <c r="D21" s="158">
        <v>4</v>
      </c>
      <c r="E21" s="158">
        <v>4</v>
      </c>
      <c r="F21" s="161">
        <v>4</v>
      </c>
      <c r="G21" s="172">
        <f>SUM(D21:F24)/3</f>
        <v>4</v>
      </c>
    </row>
    <row r="22" spans="1:7" x14ac:dyDescent="0.25">
      <c r="A22" s="51" t="s">
        <v>18</v>
      </c>
      <c r="B22" s="88" t="s">
        <v>22</v>
      </c>
      <c r="C22" s="73">
        <v>2</v>
      </c>
      <c r="D22" s="159"/>
      <c r="E22" s="159"/>
      <c r="F22" s="161"/>
      <c r="G22" s="172"/>
    </row>
    <row r="23" spans="1:7" x14ac:dyDescent="0.25">
      <c r="A23" s="51" t="s">
        <v>19</v>
      </c>
      <c r="B23" s="88" t="s">
        <v>23</v>
      </c>
      <c r="C23" s="73">
        <v>3</v>
      </c>
      <c r="D23" s="159"/>
      <c r="E23" s="159"/>
      <c r="F23" s="161"/>
      <c r="G23" s="172"/>
    </row>
    <row r="24" spans="1:7" x14ac:dyDescent="0.25">
      <c r="A24" s="51" t="s">
        <v>20</v>
      </c>
      <c r="B24" s="88" t="s">
        <v>24</v>
      </c>
      <c r="C24" s="73">
        <v>4</v>
      </c>
      <c r="D24" s="160"/>
      <c r="E24" s="160"/>
      <c r="F24" s="161"/>
      <c r="G24" s="172"/>
    </row>
    <row r="25" spans="1:7" ht="31.5" customHeight="1" x14ac:dyDescent="0.25">
      <c r="A25" s="170" t="s">
        <v>60</v>
      </c>
      <c r="B25" s="142"/>
      <c r="C25" s="143"/>
      <c r="D25" s="74">
        <f>IF(OR(COUNT(D16:D20)&gt;1,COUNT(D21:D24)&gt;1,MAX(D16:D24)&gt;4),"kontrolli hindepunkte",SUM(D16:D24)/8*10)</f>
        <v>10</v>
      </c>
      <c r="E25" s="74">
        <f>IF(OR(COUNT(E16:E20)&gt;1,COUNT(E21:E24)&gt;1,MAX(E16:E24)&gt;4),"kontrolli hindepunkte",SUM(E16:E24)/8*10)</f>
        <v>10</v>
      </c>
      <c r="F25" s="74">
        <f>IF(OR(COUNT(F16:F20)&gt;1,COUNT(F21:F24)&gt;1,MAX(F16:F24)&gt;4),"kontrolli hindepunkte",SUM(F16:F24)/8*10)</f>
        <v>10</v>
      </c>
      <c r="G25" s="74">
        <f>SUM(D25:F25)/3</f>
        <v>10</v>
      </c>
    </row>
    <row r="26" spans="1:7" x14ac:dyDescent="0.25">
      <c r="A26" s="149" t="s">
        <v>97</v>
      </c>
      <c r="B26" s="118"/>
      <c r="C26" s="118"/>
      <c r="D26" s="118"/>
      <c r="E26" s="118"/>
      <c r="F26" s="118"/>
      <c r="G26" s="119"/>
    </row>
    <row r="27" spans="1:7" x14ac:dyDescent="0.25">
      <c r="A27" s="89"/>
      <c r="B27" s="181" t="s">
        <v>89</v>
      </c>
      <c r="C27" s="118"/>
      <c r="D27" s="118"/>
      <c r="E27" s="118"/>
      <c r="F27" s="118"/>
      <c r="G27" s="119"/>
    </row>
    <row r="28" spans="1:7" x14ac:dyDescent="0.25">
      <c r="A28" s="52" t="s">
        <v>90</v>
      </c>
      <c r="B28" s="42">
        <v>0.25</v>
      </c>
      <c r="C28" s="47">
        <v>1</v>
      </c>
      <c r="D28" s="176">
        <v>0</v>
      </c>
      <c r="E28" s="177"/>
      <c r="F28" s="177"/>
      <c r="G28" s="178"/>
    </row>
    <row r="29" spans="1:7" x14ac:dyDescent="0.25">
      <c r="A29" s="52" t="s">
        <v>91</v>
      </c>
      <c r="B29" s="44" t="s">
        <v>94</v>
      </c>
      <c r="C29" s="47">
        <v>2</v>
      </c>
      <c r="D29" s="177"/>
      <c r="E29" s="177"/>
      <c r="F29" s="177"/>
      <c r="G29" s="180"/>
    </row>
    <row r="30" spans="1:7" x14ac:dyDescent="0.25">
      <c r="A30" s="52" t="s">
        <v>92</v>
      </c>
      <c r="B30" s="44" t="s">
        <v>95</v>
      </c>
      <c r="C30" s="47">
        <v>3</v>
      </c>
      <c r="D30" s="177"/>
      <c r="E30" s="177"/>
      <c r="F30" s="177"/>
      <c r="G30" s="180"/>
    </row>
    <row r="31" spans="1:7" x14ac:dyDescent="0.25">
      <c r="A31" s="52" t="s">
        <v>93</v>
      </c>
      <c r="B31" s="44" t="s">
        <v>96</v>
      </c>
      <c r="C31" s="47">
        <v>4</v>
      </c>
      <c r="D31" s="177"/>
      <c r="E31" s="177"/>
      <c r="F31" s="177"/>
      <c r="G31" s="180"/>
    </row>
    <row r="32" spans="1:7" ht="29.25" customHeight="1" x14ac:dyDescent="0.25">
      <c r="A32" s="145" t="s">
        <v>133</v>
      </c>
      <c r="B32" s="118"/>
      <c r="C32" s="118"/>
      <c r="D32" s="128">
        <f>IF(OR(COUNT(D28)&gt;1,MAX(D28)&gt;4),"kontrolli hindepunkte",D28/4*5)</f>
        <v>0</v>
      </c>
      <c r="E32" s="152"/>
      <c r="F32" s="152"/>
      <c r="G32" s="153"/>
    </row>
    <row r="33" spans="1:7" x14ac:dyDescent="0.25">
      <c r="A33" s="150" t="s">
        <v>98</v>
      </c>
      <c r="B33" s="151"/>
      <c r="C33" s="118"/>
      <c r="D33" s="118"/>
      <c r="E33" s="118"/>
      <c r="F33" s="118"/>
      <c r="G33" s="119"/>
    </row>
    <row r="34" spans="1:7" x14ac:dyDescent="0.25">
      <c r="A34" s="45"/>
      <c r="B34" s="155" t="s">
        <v>89</v>
      </c>
      <c r="C34" s="118"/>
      <c r="D34" s="118"/>
      <c r="E34" s="118"/>
      <c r="F34" s="118"/>
      <c r="G34" s="119"/>
    </row>
    <row r="35" spans="1:7" x14ac:dyDescent="0.25">
      <c r="A35" s="53" t="s">
        <v>100</v>
      </c>
      <c r="B35" s="46">
        <v>0.35</v>
      </c>
      <c r="C35" s="47">
        <v>1</v>
      </c>
      <c r="D35" s="176">
        <v>0</v>
      </c>
      <c r="E35" s="177"/>
      <c r="F35" s="177"/>
      <c r="G35" s="178"/>
    </row>
    <row r="36" spans="1:7" x14ac:dyDescent="0.25">
      <c r="A36" s="53" t="s">
        <v>99</v>
      </c>
      <c r="B36" s="100" t="s">
        <v>103</v>
      </c>
      <c r="C36" s="47">
        <v>2</v>
      </c>
      <c r="D36" s="177"/>
      <c r="E36" s="177"/>
      <c r="F36" s="177"/>
      <c r="G36" s="178"/>
    </row>
    <row r="37" spans="1:7" x14ac:dyDescent="0.25">
      <c r="A37" s="53" t="s">
        <v>101</v>
      </c>
      <c r="B37" s="84" t="s">
        <v>104</v>
      </c>
      <c r="C37" s="47">
        <v>3</v>
      </c>
      <c r="D37" s="177"/>
      <c r="E37" s="177"/>
      <c r="F37" s="177"/>
      <c r="G37" s="178"/>
    </row>
    <row r="38" spans="1:7" x14ac:dyDescent="0.25">
      <c r="A38" s="53" t="s">
        <v>102</v>
      </c>
      <c r="B38" s="84" t="s">
        <v>105</v>
      </c>
      <c r="C38" s="47">
        <v>4</v>
      </c>
      <c r="D38" s="177"/>
      <c r="E38" s="177"/>
      <c r="F38" s="177"/>
      <c r="G38" s="178"/>
    </row>
    <row r="39" spans="1:7" ht="30" customHeight="1" x14ac:dyDescent="0.25">
      <c r="A39" s="145" t="s">
        <v>133</v>
      </c>
      <c r="B39" s="118"/>
      <c r="C39" s="119"/>
      <c r="D39" s="128">
        <f>IF(OR(COUNT(D35)&gt;1,MAX(D35)&gt;4),"kontrolli hindepunkte",D35/4*5)</f>
        <v>0</v>
      </c>
      <c r="E39" s="152"/>
      <c r="F39" s="152"/>
      <c r="G39" s="153"/>
    </row>
    <row r="40" spans="1:7" x14ac:dyDescent="0.25">
      <c r="A40" s="150" t="s">
        <v>106</v>
      </c>
      <c r="B40" s="151"/>
      <c r="C40" s="118"/>
      <c r="D40" s="118"/>
      <c r="E40" s="118"/>
      <c r="F40" s="118"/>
      <c r="G40" s="119"/>
    </row>
    <row r="41" spans="1:7" x14ac:dyDescent="0.25">
      <c r="A41" s="45"/>
      <c r="B41" s="155" t="s">
        <v>89</v>
      </c>
      <c r="C41" s="118"/>
      <c r="D41" s="118"/>
      <c r="E41" s="118"/>
      <c r="F41" s="118"/>
      <c r="G41" s="119"/>
    </row>
    <row r="42" spans="1:7" x14ac:dyDescent="0.25">
      <c r="A42" s="53" t="s">
        <v>107</v>
      </c>
      <c r="B42" s="94" t="s">
        <v>111</v>
      </c>
      <c r="C42" s="47">
        <v>1</v>
      </c>
      <c r="D42" s="176">
        <v>2</v>
      </c>
      <c r="E42" s="161"/>
      <c r="F42" s="161"/>
      <c r="G42" s="179"/>
    </row>
    <row r="43" spans="1:7" x14ac:dyDescent="0.25">
      <c r="A43" s="53" t="s">
        <v>108</v>
      </c>
      <c r="B43" s="94" t="s">
        <v>112</v>
      </c>
      <c r="C43" s="47">
        <v>2</v>
      </c>
      <c r="D43" s="161"/>
      <c r="E43" s="161"/>
      <c r="F43" s="161"/>
      <c r="G43" s="180"/>
    </row>
    <row r="44" spans="1:7" x14ac:dyDescent="0.25">
      <c r="A44" s="53" t="s">
        <v>109</v>
      </c>
      <c r="B44" s="94" t="s">
        <v>113</v>
      </c>
      <c r="C44" s="47">
        <v>3</v>
      </c>
      <c r="D44" s="161"/>
      <c r="E44" s="161"/>
      <c r="F44" s="161"/>
      <c r="G44" s="180"/>
    </row>
    <row r="45" spans="1:7" x14ac:dyDescent="0.25">
      <c r="A45" s="53" t="s">
        <v>110</v>
      </c>
      <c r="B45" s="94" t="s">
        <v>114</v>
      </c>
      <c r="C45" s="47">
        <v>4</v>
      </c>
      <c r="D45" s="161"/>
      <c r="E45" s="161"/>
      <c r="F45" s="161"/>
      <c r="G45" s="180"/>
    </row>
    <row r="46" spans="1:7" ht="30" customHeight="1" x14ac:dyDescent="0.25">
      <c r="A46" s="145" t="s">
        <v>134</v>
      </c>
      <c r="B46" s="118"/>
      <c r="C46" s="119"/>
      <c r="D46" s="122">
        <f>IF(OR(COUNT(D42)&gt;1,MAX(D42)&gt;4),"kontrolli hindepunkte",D42/4*5)</f>
        <v>2.5</v>
      </c>
      <c r="E46" s="129"/>
      <c r="F46" s="129"/>
      <c r="G46" s="130"/>
    </row>
    <row r="47" spans="1:7" x14ac:dyDescent="0.25">
      <c r="A47" s="89" t="s">
        <v>25</v>
      </c>
      <c r="B47" s="91"/>
      <c r="C47" s="70"/>
      <c r="D47" s="70"/>
      <c r="E47" s="70"/>
      <c r="F47" s="70"/>
      <c r="G47" s="72"/>
    </row>
    <row r="48" spans="1:7" ht="45" x14ac:dyDescent="0.25">
      <c r="A48" s="49" t="s">
        <v>26</v>
      </c>
      <c r="B48" s="84" t="s">
        <v>80</v>
      </c>
      <c r="C48" s="73" t="s">
        <v>9</v>
      </c>
      <c r="D48" s="99">
        <v>4</v>
      </c>
      <c r="E48" s="99">
        <v>2</v>
      </c>
      <c r="F48" s="99">
        <v>3</v>
      </c>
      <c r="G48" s="102">
        <f>SUM(D48:F48)/3</f>
        <v>3</v>
      </c>
    </row>
    <row r="49" spans="1:7" ht="60" x14ac:dyDescent="0.25">
      <c r="A49" s="49" t="s">
        <v>27</v>
      </c>
      <c r="B49" s="100" t="s">
        <v>70</v>
      </c>
      <c r="C49" s="73" t="s">
        <v>9</v>
      </c>
      <c r="D49" s="99">
        <v>1</v>
      </c>
      <c r="E49" s="99">
        <v>1</v>
      </c>
      <c r="F49" s="99">
        <v>2</v>
      </c>
      <c r="G49" s="102">
        <f>SUM(D49:F49)/3</f>
        <v>1.3333333333333333</v>
      </c>
    </row>
    <row r="50" spans="1:7" ht="60" x14ac:dyDescent="0.25">
      <c r="A50" s="49" t="s">
        <v>28</v>
      </c>
      <c r="B50" s="84" t="s">
        <v>71</v>
      </c>
      <c r="C50" s="73" t="s">
        <v>9</v>
      </c>
      <c r="D50" s="99">
        <v>1</v>
      </c>
      <c r="E50" s="99">
        <v>2</v>
      </c>
      <c r="F50" s="99">
        <v>3</v>
      </c>
      <c r="G50" s="102">
        <f>SUM(D50:F50)/3</f>
        <v>2</v>
      </c>
    </row>
    <row r="51" spans="1:7" ht="45.75" customHeight="1" x14ac:dyDescent="0.25">
      <c r="A51" s="144" t="s">
        <v>61</v>
      </c>
      <c r="B51" s="142"/>
      <c r="C51" s="143"/>
      <c r="D51" s="75">
        <f>IF(AND(OR(D48=0,D48=1,D48=2,D48=3,D48=4),OR(D49=0,D49=1,D49=2,D49=3,D49=4),OR(D50=0,D50=1,D50=2,D50=3,D50=4)),SUM(D48:D50)/12*15,"kontrolli hindepunkte")</f>
        <v>7.5</v>
      </c>
      <c r="E51" s="75">
        <f>IF(AND(OR(E48=0,E48=1,E48=2,E48=3,E48=4),OR(E49=0,E49=1,E49=2,E49=3,E49=4),OR(E50=0,E50=1,E50=2,E50=3,E50=4)),SUM(E48:E50)/12*15,"kontrolli hindepunkte")</f>
        <v>6.25</v>
      </c>
      <c r="F51" s="75">
        <f>IF(AND(OR(F48=0,F48=1,F48=2,F48=3,F48=4),OR(F49=0,F49=1,F49=2,F49=3,F49=4),OR(F50=0,F50=1,F50=2,F50=3,F50=4)),SUM(F48:F50)/12*15,"kontrolli hindepunkte")</f>
        <v>10</v>
      </c>
      <c r="G51" s="57">
        <f>SUM(D51:F51)/3</f>
        <v>7.916666666666667</v>
      </c>
    </row>
    <row r="52" spans="1:7" ht="30.75" customHeight="1" x14ac:dyDescent="0.25">
      <c r="A52" s="150" t="s">
        <v>29</v>
      </c>
      <c r="B52" s="151"/>
      <c r="C52" s="151"/>
      <c r="D52" s="151"/>
      <c r="E52" s="151"/>
      <c r="F52" s="151"/>
      <c r="G52" s="171"/>
    </row>
    <row r="53" spans="1:7" ht="45" x14ac:dyDescent="0.25">
      <c r="A53" s="49" t="s">
        <v>30</v>
      </c>
      <c r="B53" s="84" t="s">
        <v>81</v>
      </c>
      <c r="C53" s="73" t="s">
        <v>9</v>
      </c>
      <c r="D53" s="63">
        <v>4</v>
      </c>
      <c r="E53" s="63">
        <v>4</v>
      </c>
      <c r="F53" s="63">
        <v>4</v>
      </c>
      <c r="G53" s="102">
        <f>SUM(D53:F53)/3</f>
        <v>4</v>
      </c>
    </row>
    <row r="54" spans="1:7" ht="29.25" customHeight="1" x14ac:dyDescent="0.25">
      <c r="A54" s="144" t="s">
        <v>62</v>
      </c>
      <c r="B54" s="142"/>
      <c r="C54" s="143"/>
      <c r="D54" s="75">
        <f>IF(OR(D53=0,D53=1,D53=2,D53=3,D53=4),D53/4*15,"kontrolli hindepunkte")</f>
        <v>15</v>
      </c>
      <c r="E54" s="75">
        <f>IF(OR(E53=0,E53=1,E53=2,E53=3,E53=4),E53/4*15,"kontrolli hindepunkte")</f>
        <v>15</v>
      </c>
      <c r="F54" s="75">
        <f>IF(OR(F53=0,F53=1,F53=2,F53=3,F53=4),F53/4*15,"kontrolli hindepunkte")</f>
        <v>15</v>
      </c>
      <c r="G54" s="57">
        <f>SUM(D54:F54)/3</f>
        <v>15</v>
      </c>
    </row>
    <row r="55" spans="1:7" x14ac:dyDescent="0.25">
      <c r="A55" s="92" t="s">
        <v>31</v>
      </c>
      <c r="B55" s="91"/>
      <c r="C55" s="93"/>
      <c r="D55" s="78"/>
      <c r="E55" s="78"/>
      <c r="F55" s="78"/>
      <c r="G55" s="79"/>
    </row>
    <row r="56" spans="1:7" ht="45" x14ac:dyDescent="0.25">
      <c r="A56" s="50" t="s">
        <v>32</v>
      </c>
      <c r="B56" s="86" t="s">
        <v>82</v>
      </c>
      <c r="C56" s="81"/>
      <c r="D56" s="76"/>
      <c r="E56" s="76"/>
      <c r="F56" s="76"/>
      <c r="G56" s="77"/>
    </row>
    <row r="57" spans="1:7" x14ac:dyDescent="0.25">
      <c r="A57" s="51" t="s">
        <v>33</v>
      </c>
      <c r="B57" s="85" t="s">
        <v>37</v>
      </c>
      <c r="C57" s="80">
        <v>1</v>
      </c>
      <c r="D57" s="146">
        <v>3</v>
      </c>
      <c r="E57" s="146">
        <v>1</v>
      </c>
      <c r="F57" s="146">
        <v>4</v>
      </c>
      <c r="G57" s="173">
        <f>SUM(D57:F60)/3</f>
        <v>2.6666666666666665</v>
      </c>
    </row>
    <row r="58" spans="1:7" x14ac:dyDescent="0.25">
      <c r="A58" s="51" t="s">
        <v>34</v>
      </c>
      <c r="B58" s="85" t="s">
        <v>38</v>
      </c>
      <c r="C58" s="73">
        <v>2</v>
      </c>
      <c r="D58" s="147"/>
      <c r="E58" s="147"/>
      <c r="F58" s="147"/>
      <c r="G58" s="174"/>
    </row>
    <row r="59" spans="1:7" x14ac:dyDescent="0.25">
      <c r="A59" s="51" t="s">
        <v>35</v>
      </c>
      <c r="B59" s="85" t="s">
        <v>39</v>
      </c>
      <c r="C59" s="73">
        <v>3</v>
      </c>
      <c r="D59" s="147"/>
      <c r="E59" s="147"/>
      <c r="F59" s="147"/>
      <c r="G59" s="174"/>
    </row>
    <row r="60" spans="1:7" x14ac:dyDescent="0.25">
      <c r="A60" s="51" t="s">
        <v>36</v>
      </c>
      <c r="B60" s="85" t="s">
        <v>40</v>
      </c>
      <c r="C60" s="73">
        <v>4</v>
      </c>
      <c r="D60" s="148"/>
      <c r="E60" s="148"/>
      <c r="F60" s="148"/>
      <c r="G60" s="175"/>
    </row>
    <row r="61" spans="1:7" ht="30" customHeight="1" x14ac:dyDescent="0.25">
      <c r="A61" s="144" t="s">
        <v>62</v>
      </c>
      <c r="B61" s="142"/>
      <c r="C61" s="143"/>
      <c r="D61" s="82">
        <f>IF(OR(COUNT(D57:D60)&gt;1,MAX(D57:D60)&gt;4),"kontrolli hindepunkte",SUM(D57:D60)/4*15)</f>
        <v>11.25</v>
      </c>
      <c r="E61" s="82">
        <f>IF(OR(COUNT(E57:E60)&gt;1,MAX(E57:E60)&gt;4),"kontrolli hindepunkte",SUM(E57:E60)/4*15)</f>
        <v>3.75</v>
      </c>
      <c r="F61" s="82">
        <f>IF(OR(COUNT(F57:F60)&gt;1,MAX(F57:F60)&gt;4),"kontrolli hindepunkte",SUM(F57:F60)/4*15)</f>
        <v>15</v>
      </c>
      <c r="G61" s="75">
        <f>SUM(D61:F61)/3</f>
        <v>10</v>
      </c>
    </row>
    <row r="62" spans="1:7" x14ac:dyDescent="0.25">
      <c r="A62" s="71" t="s">
        <v>41</v>
      </c>
      <c r="B62" s="91"/>
      <c r="C62" s="70"/>
      <c r="D62" s="70"/>
      <c r="E62" s="70"/>
      <c r="F62" s="70"/>
      <c r="G62" s="72"/>
    </row>
    <row r="63" spans="1:7" ht="30" x14ac:dyDescent="0.25">
      <c r="A63" s="54" t="s">
        <v>42</v>
      </c>
      <c r="B63" s="86" t="s">
        <v>83</v>
      </c>
      <c r="C63" s="70"/>
      <c r="D63" s="70"/>
      <c r="E63" s="70"/>
      <c r="F63" s="70"/>
      <c r="G63" s="72"/>
    </row>
    <row r="64" spans="1:7" x14ac:dyDescent="0.25">
      <c r="A64" s="51" t="s">
        <v>43</v>
      </c>
      <c r="B64" s="85" t="s">
        <v>48</v>
      </c>
      <c r="C64" s="73">
        <v>1</v>
      </c>
      <c r="D64" s="114">
        <v>4</v>
      </c>
      <c r="E64" s="114">
        <v>4</v>
      </c>
      <c r="F64" s="114">
        <v>4</v>
      </c>
      <c r="G64" s="173">
        <f>SUM(D64:F67)/3</f>
        <v>4</v>
      </c>
    </row>
    <row r="65" spans="1:7" x14ac:dyDescent="0.25">
      <c r="A65" s="51" t="s">
        <v>44</v>
      </c>
      <c r="B65" s="85" t="s">
        <v>49</v>
      </c>
      <c r="C65" s="73">
        <v>2</v>
      </c>
      <c r="D65" s="115"/>
      <c r="E65" s="115"/>
      <c r="F65" s="115"/>
      <c r="G65" s="174"/>
    </row>
    <row r="66" spans="1:7" x14ac:dyDescent="0.25">
      <c r="A66" s="51" t="s">
        <v>45</v>
      </c>
      <c r="B66" s="85" t="s">
        <v>50</v>
      </c>
      <c r="C66" s="73">
        <v>3</v>
      </c>
      <c r="D66" s="115"/>
      <c r="E66" s="115"/>
      <c r="F66" s="115"/>
      <c r="G66" s="174"/>
    </row>
    <row r="67" spans="1:7" x14ac:dyDescent="0.25">
      <c r="A67" s="51" t="s">
        <v>46</v>
      </c>
      <c r="B67" s="85" t="s">
        <v>51</v>
      </c>
      <c r="C67" s="73">
        <v>4</v>
      </c>
      <c r="D67" s="116"/>
      <c r="E67" s="116"/>
      <c r="F67" s="116"/>
      <c r="G67" s="175"/>
    </row>
    <row r="68" spans="1:7" ht="45" x14ac:dyDescent="0.25">
      <c r="A68" s="55" t="s">
        <v>47</v>
      </c>
      <c r="B68" s="94" t="s">
        <v>84</v>
      </c>
      <c r="C68" s="73" t="s">
        <v>9</v>
      </c>
      <c r="D68" s="99">
        <v>4</v>
      </c>
      <c r="E68" s="99">
        <v>2</v>
      </c>
      <c r="F68" s="99">
        <v>4</v>
      </c>
      <c r="G68" s="102">
        <f>SUM(D68:F68)/3</f>
        <v>3.3333333333333335</v>
      </c>
    </row>
    <row r="69" spans="1:7" ht="30" customHeight="1" x14ac:dyDescent="0.25">
      <c r="A69" s="144" t="s">
        <v>60</v>
      </c>
      <c r="B69" s="142"/>
      <c r="C69" s="143"/>
      <c r="D69" s="75">
        <f>IF(AND(OR(D64=0,D64=1,D64=2,D64=3,D64=4),OR(D68=0,D68=1,D68=2,D68=3,D68=4)),SUM(D64:D68)/8*10,"kontrolli hindepunkte")</f>
        <v>10</v>
      </c>
      <c r="E69" s="75">
        <f>IF(AND(OR(E64=0,E64=1,E64=2,E64=3,E64=4),OR(E68=0,E68=1,E68=2,E68=3,E68=4)),SUM(E64:E68)/8*10,"kontrolli hindepunkte")</f>
        <v>7.5</v>
      </c>
      <c r="F69" s="75">
        <f>IF(AND(OR(F64=0,F64=1,F64=2,F64=3,F64=4),OR(F68=0,F68=1,F68=2,F68=3,F68=4)),SUM(F64:F68)/8*10,"kontrolli hindepunkte")</f>
        <v>10</v>
      </c>
      <c r="G69" s="75">
        <f>SUM(D69:F69)/3</f>
        <v>9.1666666666666661</v>
      </c>
    </row>
    <row r="70" spans="1:7" x14ac:dyDescent="0.25">
      <c r="A70" s="117" t="s">
        <v>127</v>
      </c>
      <c r="B70" s="118"/>
      <c r="C70" s="118"/>
      <c r="D70" s="118"/>
      <c r="E70" s="118"/>
      <c r="F70" s="118"/>
      <c r="G70" s="119"/>
    </row>
    <row r="71" spans="1:7" x14ac:dyDescent="0.25">
      <c r="A71" s="59" t="s">
        <v>116</v>
      </c>
      <c r="B71" s="131" t="s">
        <v>117</v>
      </c>
      <c r="C71" s="118"/>
      <c r="D71" s="118"/>
      <c r="E71" s="118"/>
      <c r="F71" s="118"/>
      <c r="G71" s="119"/>
    </row>
    <row r="72" spans="1:7" x14ac:dyDescent="0.25">
      <c r="A72" s="59" t="s">
        <v>118</v>
      </c>
      <c r="B72" s="58" t="s">
        <v>122</v>
      </c>
      <c r="C72" s="61">
        <v>1</v>
      </c>
      <c r="D72" s="132">
        <v>1</v>
      </c>
      <c r="E72" s="133"/>
      <c r="F72" s="134"/>
      <c r="G72" s="111"/>
    </row>
    <row r="73" spans="1:7" x14ac:dyDescent="0.25">
      <c r="A73" s="59" t="s">
        <v>119</v>
      </c>
      <c r="B73" s="60" t="s">
        <v>123</v>
      </c>
      <c r="C73" s="61">
        <v>2</v>
      </c>
      <c r="D73" s="135"/>
      <c r="E73" s="136"/>
      <c r="F73" s="137"/>
      <c r="G73" s="112"/>
    </row>
    <row r="74" spans="1:7" x14ac:dyDescent="0.25">
      <c r="A74" s="59" t="s">
        <v>120</v>
      </c>
      <c r="B74" s="60" t="s">
        <v>124</v>
      </c>
      <c r="C74" s="61">
        <v>3</v>
      </c>
      <c r="D74" s="135"/>
      <c r="E74" s="136"/>
      <c r="F74" s="137"/>
      <c r="G74" s="112"/>
    </row>
    <row r="75" spans="1:7" x14ac:dyDescent="0.25">
      <c r="A75" s="59" t="s">
        <v>121</v>
      </c>
      <c r="B75" s="60" t="s">
        <v>125</v>
      </c>
      <c r="C75" s="61">
        <v>4</v>
      </c>
      <c r="D75" s="138"/>
      <c r="E75" s="139"/>
      <c r="F75" s="140"/>
      <c r="G75" s="113"/>
    </row>
    <row r="76" spans="1:7" ht="29.25" customHeight="1" x14ac:dyDescent="0.25">
      <c r="A76" s="125" t="s">
        <v>128</v>
      </c>
      <c r="B76" s="126"/>
      <c r="C76" s="127"/>
      <c r="D76" s="128">
        <f>IF(OR(COUNT(D72)&gt;1,MAX(D72)&gt;4),"kontrolli hindepunkte",D72/4*10)</f>
        <v>2.5</v>
      </c>
      <c r="E76" s="129"/>
      <c r="F76" s="129"/>
      <c r="G76" s="130"/>
    </row>
    <row r="77" spans="1:7" x14ac:dyDescent="0.25">
      <c r="A77" s="67" t="s">
        <v>52</v>
      </c>
      <c r="B77" s="91"/>
      <c r="C77" s="70"/>
      <c r="D77" s="70"/>
      <c r="E77" s="70"/>
      <c r="F77" s="70"/>
      <c r="G77" s="72"/>
    </row>
    <row r="78" spans="1:7" x14ac:dyDescent="0.25">
      <c r="A78" s="54" t="s">
        <v>54</v>
      </c>
      <c r="B78" s="90" t="s">
        <v>53</v>
      </c>
      <c r="C78" s="70"/>
      <c r="D78" s="70"/>
      <c r="E78" s="70"/>
      <c r="F78" s="70"/>
      <c r="G78" s="72"/>
    </row>
    <row r="79" spans="1:7" x14ac:dyDescent="0.25">
      <c r="A79" s="51" t="s">
        <v>55</v>
      </c>
      <c r="B79" s="85" t="s">
        <v>57</v>
      </c>
      <c r="C79" s="73">
        <v>4</v>
      </c>
      <c r="D79" s="96">
        <v>0</v>
      </c>
      <c r="E79" s="96">
        <v>0</v>
      </c>
      <c r="F79" s="96">
        <v>0</v>
      </c>
      <c r="G79" s="102">
        <f>SUM(D79:F79)/3</f>
        <v>0</v>
      </c>
    </row>
    <row r="80" spans="1:7" x14ac:dyDescent="0.25">
      <c r="A80" s="51" t="s">
        <v>56</v>
      </c>
      <c r="B80" s="85" t="s">
        <v>58</v>
      </c>
      <c r="C80" s="73">
        <v>4</v>
      </c>
      <c r="D80" s="96">
        <v>0</v>
      </c>
      <c r="E80" s="96">
        <v>0</v>
      </c>
      <c r="F80" s="96">
        <v>0</v>
      </c>
      <c r="G80" s="102">
        <f>SUM(D80:F80)/3</f>
        <v>0</v>
      </c>
    </row>
    <row r="81" spans="1:7" ht="30.75" customHeight="1" x14ac:dyDescent="0.25">
      <c r="A81" s="144" t="s">
        <v>63</v>
      </c>
      <c r="B81" s="142"/>
      <c r="C81" s="143"/>
      <c r="D81" s="75">
        <f>IF(AND(OR(D79=0,D79=4),OR(D80=0,D80=4)),SUM(D79:D80)/8*5,"kontrolli hindepunkte")</f>
        <v>0</v>
      </c>
      <c r="E81" s="75">
        <f>IF(AND(OR(E79=0,E79=4),OR(E80=0,E80=4)),SUM(E79:E80)/8*5,"kontrolli hindepunkte")</f>
        <v>0</v>
      </c>
      <c r="F81" s="75">
        <f>IF(AND(OR(F79=0,F79=4),OR(F80=0,F80=4)),SUM(F79:F80)/8*5,"kontrolli hindepunkte")</f>
        <v>0</v>
      </c>
      <c r="G81" s="57">
        <f>SUM(D81:F81)/3</f>
        <v>0</v>
      </c>
    </row>
    <row r="82" spans="1:7" x14ac:dyDescent="0.25">
      <c r="A82" s="141" t="s">
        <v>66</v>
      </c>
      <c r="B82" s="142"/>
      <c r="C82" s="143"/>
      <c r="D82" s="83">
        <f>D13+D25+D51+D54+D61+D69+D81</f>
        <v>58.035714285714285</v>
      </c>
      <c r="E82" s="83">
        <f>E13+E25+E51+E54+E61+E69+E81</f>
        <v>46.785714285714285</v>
      </c>
      <c r="F82" s="83">
        <f>F13+F25+F51+F54+F61+F69+F81</f>
        <v>64.285714285714278</v>
      </c>
      <c r="G82" s="48">
        <f>G13+G25+G51+G54+G61+G69+G81</f>
        <v>56.369047619047613</v>
      </c>
    </row>
    <row r="83" spans="1:7" x14ac:dyDescent="0.25">
      <c r="A83" s="120" t="s">
        <v>115</v>
      </c>
      <c r="B83" s="120"/>
      <c r="C83" s="120"/>
      <c r="D83" s="122">
        <f>D32+D39+D46+D76</f>
        <v>5</v>
      </c>
      <c r="E83" s="123"/>
      <c r="F83" s="123"/>
      <c r="G83" s="124"/>
    </row>
    <row r="84" spans="1:7" x14ac:dyDescent="0.25">
      <c r="A84" s="120" t="s">
        <v>126</v>
      </c>
      <c r="B84" s="120"/>
      <c r="C84" s="120"/>
      <c r="D84" s="121"/>
      <c r="E84" s="121"/>
      <c r="F84" s="121"/>
      <c r="G84" s="48">
        <f>G82+D83</f>
        <v>61.369047619047613</v>
      </c>
    </row>
  </sheetData>
  <sheetProtection selectLockedCells="1"/>
  <mergeCells count="61">
    <mergeCell ref="A81:C81"/>
    <mergeCell ref="A82:C82"/>
    <mergeCell ref="A83:C83"/>
    <mergeCell ref="D83:G83"/>
    <mergeCell ref="A84:F84"/>
    <mergeCell ref="A70:G70"/>
    <mergeCell ref="B71:G71"/>
    <mergeCell ref="D72:F75"/>
    <mergeCell ref="G72:G75"/>
    <mergeCell ref="A76:C76"/>
    <mergeCell ref="D76:G76"/>
    <mergeCell ref="A69:C69"/>
    <mergeCell ref="A51:C51"/>
    <mergeCell ref="A52:G52"/>
    <mergeCell ref="A54:C54"/>
    <mergeCell ref="D57:D60"/>
    <mergeCell ref="E57:E60"/>
    <mergeCell ref="F57:F60"/>
    <mergeCell ref="G57:G60"/>
    <mergeCell ref="A61:C61"/>
    <mergeCell ref="D64:D67"/>
    <mergeCell ref="E64:E67"/>
    <mergeCell ref="F64:F67"/>
    <mergeCell ref="G64:G67"/>
    <mergeCell ref="A40:G40"/>
    <mergeCell ref="B41:G41"/>
    <mergeCell ref="D42:F45"/>
    <mergeCell ref="G42:G45"/>
    <mergeCell ref="A46:C46"/>
    <mergeCell ref="D46:G46"/>
    <mergeCell ref="A33:G33"/>
    <mergeCell ref="B34:G34"/>
    <mergeCell ref="D35:F38"/>
    <mergeCell ref="G35:G38"/>
    <mergeCell ref="A39:C39"/>
    <mergeCell ref="D39:G39"/>
    <mergeCell ref="A26:G26"/>
    <mergeCell ref="B27:G27"/>
    <mergeCell ref="D28:F31"/>
    <mergeCell ref="G28:G31"/>
    <mergeCell ref="A32:C32"/>
    <mergeCell ref="D32:G32"/>
    <mergeCell ref="A25:C25"/>
    <mergeCell ref="A8:G8"/>
    <mergeCell ref="A13:C13"/>
    <mergeCell ref="B15:G15"/>
    <mergeCell ref="D16:D19"/>
    <mergeCell ref="E16:E19"/>
    <mergeCell ref="F16:F19"/>
    <mergeCell ref="G16:G19"/>
    <mergeCell ref="B20:G20"/>
    <mergeCell ref="D21:D24"/>
    <mergeCell ref="E21:E24"/>
    <mergeCell ref="F21:F24"/>
    <mergeCell ref="G21:G24"/>
    <mergeCell ref="A2:G2"/>
    <mergeCell ref="A3:G3"/>
    <mergeCell ref="A4:B4"/>
    <mergeCell ref="C4:G4"/>
    <mergeCell ref="A5:B5"/>
    <mergeCell ref="C5:G5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ignoredErrors>
    <ignoredError sqref="A16:A24 A28:A31 A35:A38 A42:A45 A57:A60 A72:A75 B72 A79:A80 A64:A67" twoDigitTextYear="1"/>
    <ignoredError sqref="G79:G80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4"/>
  <sheetViews>
    <sheetView workbookViewId="0">
      <selection activeCell="A47" sqref="A47"/>
    </sheetView>
  </sheetViews>
  <sheetFormatPr defaultRowHeight="15" x14ac:dyDescent="0.25"/>
  <cols>
    <col min="1" max="1" width="5.42578125" style="62" customWidth="1"/>
    <col min="2" max="2" width="65.42578125" style="62" customWidth="1"/>
    <col min="3" max="3" width="8.85546875" style="62" customWidth="1"/>
    <col min="4" max="4" width="13.42578125" style="62" customWidth="1"/>
    <col min="5" max="5" width="13.28515625" style="62" customWidth="1"/>
    <col min="6" max="6" width="13" style="62" customWidth="1"/>
    <col min="7" max="7" width="14.28515625" style="62" customWidth="1"/>
    <col min="8" max="16384" width="9.140625" style="62"/>
  </cols>
  <sheetData>
    <row r="1" spans="1:7" x14ac:dyDescent="0.25">
      <c r="A1" s="66" t="s">
        <v>129</v>
      </c>
      <c r="B1" s="66"/>
      <c r="C1" s="66"/>
      <c r="D1" s="66"/>
      <c r="E1" s="66"/>
      <c r="F1" s="66"/>
      <c r="G1" s="66"/>
    </row>
    <row r="2" spans="1:7" ht="30.75" customHeight="1" x14ac:dyDescent="0.25">
      <c r="A2" s="162" t="s">
        <v>0</v>
      </c>
      <c r="B2" s="163"/>
      <c r="C2" s="163"/>
      <c r="D2" s="163"/>
      <c r="E2" s="163"/>
      <c r="F2" s="163"/>
      <c r="G2" s="163"/>
    </row>
    <row r="3" spans="1:7" x14ac:dyDescent="0.25">
      <c r="A3" s="164"/>
      <c r="B3" s="165"/>
      <c r="C3" s="165"/>
      <c r="D3" s="165"/>
      <c r="E3" s="165"/>
      <c r="F3" s="165"/>
      <c r="G3" s="165"/>
    </row>
    <row r="4" spans="1:7" x14ac:dyDescent="0.25">
      <c r="A4" s="169" t="s">
        <v>1</v>
      </c>
      <c r="B4" s="120"/>
      <c r="C4" s="166">
        <f>'hindepunktide koond'!A7</f>
        <v>642316780010</v>
      </c>
      <c r="D4" s="167"/>
      <c r="E4" s="167"/>
      <c r="F4" s="167"/>
      <c r="G4" s="168"/>
    </row>
    <row r="5" spans="1:7" x14ac:dyDescent="0.25">
      <c r="A5" s="169" t="s">
        <v>129</v>
      </c>
      <c r="B5" s="120"/>
      <c r="C5" s="166" t="s">
        <v>129</v>
      </c>
      <c r="D5" s="167"/>
      <c r="E5" s="167"/>
      <c r="F5" s="167"/>
      <c r="G5" s="168"/>
    </row>
    <row r="7" spans="1:7" ht="45" x14ac:dyDescent="0.25">
      <c r="A7" s="67"/>
      <c r="B7" s="68" t="s">
        <v>2</v>
      </c>
      <c r="C7" s="69" t="s">
        <v>3</v>
      </c>
      <c r="D7" s="39" t="s">
        <v>85</v>
      </c>
      <c r="E7" s="39" t="s">
        <v>86</v>
      </c>
      <c r="F7" s="39" t="s">
        <v>87</v>
      </c>
      <c r="G7" s="40" t="s">
        <v>88</v>
      </c>
    </row>
    <row r="8" spans="1:7" x14ac:dyDescent="0.25">
      <c r="A8" s="154" t="s">
        <v>4</v>
      </c>
      <c r="B8" s="118"/>
      <c r="C8" s="118"/>
      <c r="D8" s="118"/>
      <c r="E8" s="118"/>
      <c r="F8" s="118"/>
      <c r="G8" s="119"/>
    </row>
    <row r="9" spans="1:7" ht="30" x14ac:dyDescent="0.25">
      <c r="A9" s="49" t="s">
        <v>5</v>
      </c>
      <c r="B9" s="84" t="s">
        <v>73</v>
      </c>
      <c r="C9" s="73" t="s">
        <v>9</v>
      </c>
      <c r="D9" s="99">
        <v>4</v>
      </c>
      <c r="E9" s="99">
        <v>4</v>
      </c>
      <c r="F9" s="99">
        <v>4</v>
      </c>
      <c r="G9" s="102">
        <f>SUM(D9:F9)/3</f>
        <v>4</v>
      </c>
    </row>
    <row r="10" spans="1:7" ht="30" x14ac:dyDescent="0.25">
      <c r="A10" s="49" t="s">
        <v>6</v>
      </c>
      <c r="B10" s="84" t="s">
        <v>74</v>
      </c>
      <c r="C10" s="73" t="s">
        <v>67</v>
      </c>
      <c r="D10" s="99">
        <v>0</v>
      </c>
      <c r="E10" s="99">
        <v>0</v>
      </c>
      <c r="F10" s="99">
        <v>0</v>
      </c>
      <c r="G10" s="102">
        <f t="shared" ref="G10:G12" si="0">SUM(D10:F10)/3</f>
        <v>0</v>
      </c>
    </row>
    <row r="11" spans="1:7" ht="45" x14ac:dyDescent="0.25">
      <c r="A11" s="49" t="s">
        <v>7</v>
      </c>
      <c r="B11" s="84" t="s">
        <v>75</v>
      </c>
      <c r="C11" s="73" t="s">
        <v>9</v>
      </c>
      <c r="D11" s="99">
        <v>4</v>
      </c>
      <c r="E11" s="99">
        <v>2</v>
      </c>
      <c r="F11" s="99">
        <v>4</v>
      </c>
      <c r="G11" s="102">
        <f t="shared" si="0"/>
        <v>3.3333333333333335</v>
      </c>
    </row>
    <row r="12" spans="1:7" ht="64.5" customHeight="1" x14ac:dyDescent="0.25">
      <c r="A12" s="49" t="s">
        <v>8</v>
      </c>
      <c r="B12" s="84" t="s">
        <v>76</v>
      </c>
      <c r="C12" s="73" t="s">
        <v>9</v>
      </c>
      <c r="D12" s="99">
        <v>3</v>
      </c>
      <c r="E12" s="99">
        <v>3</v>
      </c>
      <c r="F12" s="99">
        <v>4</v>
      </c>
      <c r="G12" s="102">
        <f t="shared" si="0"/>
        <v>3.3333333333333335</v>
      </c>
    </row>
    <row r="13" spans="1:7" ht="43.5" customHeight="1" x14ac:dyDescent="0.25">
      <c r="A13" s="170" t="s">
        <v>59</v>
      </c>
      <c r="B13" s="151"/>
      <c r="C13" s="171"/>
      <c r="D13" s="75">
        <f>IF(AND(OR(D9=0,D9=1,D9=2,D9=3,D9=4),OR(D10=0,D10=1,D10=2),OR(D11=0,D11=1,D11=2,D11=3,D11=4),OR(D12=0,D12=1,D12=2,D12=3,D12=4)),SUM(D9:D12)/14*15,"kontrolli hindepunkte")</f>
        <v>11.785714285714285</v>
      </c>
      <c r="E13" s="75">
        <f>IF(AND(OR(E9=0,E9=1,E9=2,E9=3,E9=4),OR(E10=0,E10=1,E10=2),OR(E11=0,E11=1,E11=2,E11=3,E11=4),OR(E12=0,E12=1,E12=2,E12=3,E12=4)),SUM(E9:E12)/14*15,"kontrolli hindepunkte")</f>
        <v>9.6428571428571441</v>
      </c>
      <c r="F13" s="75">
        <f>IF(AND(OR(F9=0,F9=1,F9=2,F9=3,F9=4),OR(F10=0,F10=1,F10=2),OR(F11=0,F11=1,F11=2,F11=3,F11=4),OR(F12=0,F12=1,F12=2,F12=3,F12=4)),SUM(F9:F12)/14*15,"kontrolli hindepunkte")</f>
        <v>12.857142857142856</v>
      </c>
      <c r="G13" s="57">
        <f>SUM(D13:F13)/3</f>
        <v>11.428571428571429</v>
      </c>
    </row>
    <row r="14" spans="1:7" x14ac:dyDescent="0.25">
      <c r="A14" s="87" t="s">
        <v>77</v>
      </c>
      <c r="B14" s="70"/>
      <c r="C14" s="64"/>
      <c r="D14" s="64"/>
      <c r="E14" s="64"/>
      <c r="F14" s="64"/>
      <c r="G14" s="65"/>
    </row>
    <row r="15" spans="1:7" ht="30" customHeight="1" x14ac:dyDescent="0.25">
      <c r="A15" s="50" t="s">
        <v>10</v>
      </c>
      <c r="B15" s="155" t="s">
        <v>78</v>
      </c>
      <c r="C15" s="118"/>
      <c r="D15" s="118"/>
      <c r="E15" s="118"/>
      <c r="F15" s="118"/>
      <c r="G15" s="119"/>
    </row>
    <row r="16" spans="1:7" x14ac:dyDescent="0.25">
      <c r="A16" s="51" t="s">
        <v>11</v>
      </c>
      <c r="B16" s="85" t="s">
        <v>15</v>
      </c>
      <c r="C16" s="73">
        <v>1</v>
      </c>
      <c r="D16" s="158">
        <v>1</v>
      </c>
      <c r="E16" s="158">
        <v>1</v>
      </c>
      <c r="F16" s="161">
        <v>1</v>
      </c>
      <c r="G16" s="172">
        <f>SUM(D16:F19)/3</f>
        <v>1</v>
      </c>
    </row>
    <row r="17" spans="1:7" x14ac:dyDescent="0.25">
      <c r="A17" s="51" t="s">
        <v>12</v>
      </c>
      <c r="B17" s="85" t="s">
        <v>68</v>
      </c>
      <c r="C17" s="73">
        <v>2</v>
      </c>
      <c r="D17" s="159"/>
      <c r="E17" s="159"/>
      <c r="F17" s="161"/>
      <c r="G17" s="172"/>
    </row>
    <row r="18" spans="1:7" x14ac:dyDescent="0.25">
      <c r="A18" s="51" t="s">
        <v>13</v>
      </c>
      <c r="B18" s="85" t="s">
        <v>72</v>
      </c>
      <c r="C18" s="73">
        <v>3</v>
      </c>
      <c r="D18" s="159"/>
      <c r="E18" s="159"/>
      <c r="F18" s="161"/>
      <c r="G18" s="172"/>
    </row>
    <row r="19" spans="1:7" x14ac:dyDescent="0.25">
      <c r="A19" s="51" t="s">
        <v>14</v>
      </c>
      <c r="B19" s="85" t="s">
        <v>69</v>
      </c>
      <c r="C19" s="73">
        <v>4</v>
      </c>
      <c r="D19" s="160"/>
      <c r="E19" s="160"/>
      <c r="F19" s="161"/>
      <c r="G19" s="172"/>
    </row>
    <row r="20" spans="1:7" x14ac:dyDescent="0.25">
      <c r="A20" s="50" t="s">
        <v>16</v>
      </c>
      <c r="B20" s="155" t="s">
        <v>79</v>
      </c>
      <c r="C20" s="156"/>
      <c r="D20" s="156"/>
      <c r="E20" s="156"/>
      <c r="F20" s="156"/>
      <c r="G20" s="157"/>
    </row>
    <row r="21" spans="1:7" x14ac:dyDescent="0.25">
      <c r="A21" s="51" t="s">
        <v>17</v>
      </c>
      <c r="B21" s="88" t="s">
        <v>21</v>
      </c>
      <c r="C21" s="73">
        <v>1</v>
      </c>
      <c r="D21" s="158">
        <v>0</v>
      </c>
      <c r="E21" s="158">
        <v>0</v>
      </c>
      <c r="F21" s="161">
        <v>0</v>
      </c>
      <c r="G21" s="172">
        <f>SUM(D21:F24)/3</f>
        <v>0</v>
      </c>
    </row>
    <row r="22" spans="1:7" x14ac:dyDescent="0.25">
      <c r="A22" s="51" t="s">
        <v>18</v>
      </c>
      <c r="B22" s="88" t="s">
        <v>22</v>
      </c>
      <c r="C22" s="73">
        <v>2</v>
      </c>
      <c r="D22" s="159"/>
      <c r="E22" s="159"/>
      <c r="F22" s="161"/>
      <c r="G22" s="172"/>
    </row>
    <row r="23" spans="1:7" x14ac:dyDescent="0.25">
      <c r="A23" s="51" t="s">
        <v>19</v>
      </c>
      <c r="B23" s="88" t="s">
        <v>23</v>
      </c>
      <c r="C23" s="73">
        <v>3</v>
      </c>
      <c r="D23" s="159"/>
      <c r="E23" s="159"/>
      <c r="F23" s="161"/>
      <c r="G23" s="172"/>
    </row>
    <row r="24" spans="1:7" x14ac:dyDescent="0.25">
      <c r="A24" s="51" t="s">
        <v>20</v>
      </c>
      <c r="B24" s="88" t="s">
        <v>24</v>
      </c>
      <c r="C24" s="73">
        <v>4</v>
      </c>
      <c r="D24" s="160"/>
      <c r="E24" s="160"/>
      <c r="F24" s="161"/>
      <c r="G24" s="172"/>
    </row>
    <row r="25" spans="1:7" ht="31.5" customHeight="1" x14ac:dyDescent="0.25">
      <c r="A25" s="170" t="s">
        <v>60</v>
      </c>
      <c r="B25" s="142"/>
      <c r="C25" s="143"/>
      <c r="D25" s="74">
        <f>IF(OR(COUNT(D16:D20)&gt;1,COUNT(D21:D24)&gt;1,MAX(D16:D24)&gt;4),"kontrolli hindepunkte",SUM(D16:D24)/8*10)</f>
        <v>1.25</v>
      </c>
      <c r="E25" s="74">
        <f>IF(OR(COUNT(E16:E20)&gt;1,COUNT(E21:E24)&gt;1,MAX(E16:E24)&gt;4),"kontrolli hindepunkte",SUM(E16:E24)/8*10)</f>
        <v>1.25</v>
      </c>
      <c r="F25" s="74">
        <f>IF(OR(COUNT(F16:F20)&gt;1,COUNT(F21:F24)&gt;1,MAX(F16:F24)&gt;4),"kontrolli hindepunkte",SUM(F16:F24)/8*10)</f>
        <v>1.25</v>
      </c>
      <c r="G25" s="74">
        <f>SUM(D25:F25)/3</f>
        <v>1.25</v>
      </c>
    </row>
    <row r="26" spans="1:7" x14ac:dyDescent="0.25">
      <c r="A26" s="149" t="s">
        <v>97</v>
      </c>
      <c r="B26" s="118"/>
      <c r="C26" s="118"/>
      <c r="D26" s="118"/>
      <c r="E26" s="118"/>
      <c r="F26" s="118"/>
      <c r="G26" s="119"/>
    </row>
    <row r="27" spans="1:7" x14ac:dyDescent="0.25">
      <c r="A27" s="89"/>
      <c r="B27" s="181" t="s">
        <v>89</v>
      </c>
      <c r="C27" s="118"/>
      <c r="D27" s="118"/>
      <c r="E27" s="118"/>
      <c r="F27" s="118"/>
      <c r="G27" s="119"/>
    </row>
    <row r="28" spans="1:7" x14ac:dyDescent="0.25">
      <c r="A28" s="52" t="s">
        <v>90</v>
      </c>
      <c r="B28" s="42">
        <v>0.25</v>
      </c>
      <c r="C28" s="47">
        <v>1</v>
      </c>
      <c r="D28" s="176">
        <v>2</v>
      </c>
      <c r="E28" s="177"/>
      <c r="F28" s="177"/>
      <c r="G28" s="178"/>
    </row>
    <row r="29" spans="1:7" x14ac:dyDescent="0.25">
      <c r="A29" s="52" t="s">
        <v>91</v>
      </c>
      <c r="B29" s="44" t="s">
        <v>94</v>
      </c>
      <c r="C29" s="47">
        <v>2</v>
      </c>
      <c r="D29" s="177"/>
      <c r="E29" s="177"/>
      <c r="F29" s="177"/>
      <c r="G29" s="180"/>
    </row>
    <row r="30" spans="1:7" x14ac:dyDescent="0.25">
      <c r="A30" s="52" t="s">
        <v>92</v>
      </c>
      <c r="B30" s="44" t="s">
        <v>95</v>
      </c>
      <c r="C30" s="47">
        <v>3</v>
      </c>
      <c r="D30" s="177"/>
      <c r="E30" s="177"/>
      <c r="F30" s="177"/>
      <c r="G30" s="180"/>
    </row>
    <row r="31" spans="1:7" x14ac:dyDescent="0.25">
      <c r="A31" s="52" t="s">
        <v>93</v>
      </c>
      <c r="B31" s="44" t="s">
        <v>96</v>
      </c>
      <c r="C31" s="47">
        <v>4</v>
      </c>
      <c r="D31" s="177"/>
      <c r="E31" s="177"/>
      <c r="F31" s="177"/>
      <c r="G31" s="180"/>
    </row>
    <row r="32" spans="1:7" ht="29.25" customHeight="1" x14ac:dyDescent="0.25">
      <c r="A32" s="145" t="s">
        <v>133</v>
      </c>
      <c r="B32" s="118"/>
      <c r="C32" s="118"/>
      <c r="D32" s="128">
        <f>IF(OR(COUNT(D28)&gt;1,MAX(D28)&gt;4),"kontrolli hindepunkte",D28/4*5)</f>
        <v>2.5</v>
      </c>
      <c r="E32" s="152"/>
      <c r="F32" s="152"/>
      <c r="G32" s="153"/>
    </row>
    <row r="33" spans="1:7" x14ac:dyDescent="0.25">
      <c r="A33" s="150" t="s">
        <v>98</v>
      </c>
      <c r="B33" s="151"/>
      <c r="C33" s="118"/>
      <c r="D33" s="118"/>
      <c r="E33" s="118"/>
      <c r="F33" s="118"/>
      <c r="G33" s="119"/>
    </row>
    <row r="34" spans="1:7" x14ac:dyDescent="0.25">
      <c r="A34" s="45"/>
      <c r="B34" s="155" t="s">
        <v>89</v>
      </c>
      <c r="C34" s="118"/>
      <c r="D34" s="118"/>
      <c r="E34" s="118"/>
      <c r="F34" s="118"/>
      <c r="G34" s="119"/>
    </row>
    <row r="35" spans="1:7" x14ac:dyDescent="0.25">
      <c r="A35" s="53" t="s">
        <v>100</v>
      </c>
      <c r="B35" s="46">
        <v>0.35</v>
      </c>
      <c r="C35" s="47">
        <v>1</v>
      </c>
      <c r="D35" s="176">
        <v>0</v>
      </c>
      <c r="E35" s="177"/>
      <c r="F35" s="177"/>
      <c r="G35" s="178"/>
    </row>
    <row r="36" spans="1:7" x14ac:dyDescent="0.25">
      <c r="A36" s="53" t="s">
        <v>99</v>
      </c>
      <c r="B36" s="100" t="s">
        <v>103</v>
      </c>
      <c r="C36" s="47">
        <v>2</v>
      </c>
      <c r="D36" s="177"/>
      <c r="E36" s="177"/>
      <c r="F36" s="177"/>
      <c r="G36" s="178"/>
    </row>
    <row r="37" spans="1:7" x14ac:dyDescent="0.25">
      <c r="A37" s="53" t="s">
        <v>101</v>
      </c>
      <c r="B37" s="84" t="s">
        <v>104</v>
      </c>
      <c r="C37" s="47">
        <v>3</v>
      </c>
      <c r="D37" s="177"/>
      <c r="E37" s="177"/>
      <c r="F37" s="177"/>
      <c r="G37" s="178"/>
    </row>
    <row r="38" spans="1:7" x14ac:dyDescent="0.25">
      <c r="A38" s="53" t="s">
        <v>102</v>
      </c>
      <c r="B38" s="84" t="s">
        <v>105</v>
      </c>
      <c r="C38" s="47">
        <v>4</v>
      </c>
      <c r="D38" s="177"/>
      <c r="E38" s="177"/>
      <c r="F38" s="177"/>
      <c r="G38" s="178"/>
    </row>
    <row r="39" spans="1:7" ht="30" customHeight="1" x14ac:dyDescent="0.25">
      <c r="A39" s="145" t="s">
        <v>133</v>
      </c>
      <c r="B39" s="118"/>
      <c r="C39" s="119"/>
      <c r="D39" s="128">
        <f>IF(OR(COUNT(D35)&gt;1,MAX(D35)&gt;4),"kontrolli hindepunkte",D35/4*5)</f>
        <v>0</v>
      </c>
      <c r="E39" s="152"/>
      <c r="F39" s="152"/>
      <c r="G39" s="153"/>
    </row>
    <row r="40" spans="1:7" x14ac:dyDescent="0.25">
      <c r="A40" s="150" t="s">
        <v>106</v>
      </c>
      <c r="B40" s="151"/>
      <c r="C40" s="118"/>
      <c r="D40" s="118"/>
      <c r="E40" s="118"/>
      <c r="F40" s="118"/>
      <c r="G40" s="119"/>
    </row>
    <row r="41" spans="1:7" x14ac:dyDescent="0.25">
      <c r="A41" s="45"/>
      <c r="B41" s="155" t="s">
        <v>89</v>
      </c>
      <c r="C41" s="118"/>
      <c r="D41" s="118"/>
      <c r="E41" s="118"/>
      <c r="F41" s="118"/>
      <c r="G41" s="119"/>
    </row>
    <row r="42" spans="1:7" x14ac:dyDescent="0.25">
      <c r="A42" s="53" t="s">
        <v>107</v>
      </c>
      <c r="B42" s="94" t="s">
        <v>111</v>
      </c>
      <c r="C42" s="47">
        <v>1</v>
      </c>
      <c r="D42" s="176">
        <v>0</v>
      </c>
      <c r="E42" s="161"/>
      <c r="F42" s="161"/>
      <c r="G42" s="179"/>
    </row>
    <row r="43" spans="1:7" x14ac:dyDescent="0.25">
      <c r="A43" s="53" t="s">
        <v>108</v>
      </c>
      <c r="B43" s="94" t="s">
        <v>112</v>
      </c>
      <c r="C43" s="47">
        <v>2</v>
      </c>
      <c r="D43" s="161"/>
      <c r="E43" s="161"/>
      <c r="F43" s="161"/>
      <c r="G43" s="180"/>
    </row>
    <row r="44" spans="1:7" x14ac:dyDescent="0.25">
      <c r="A44" s="53" t="s">
        <v>109</v>
      </c>
      <c r="B44" s="94" t="s">
        <v>113</v>
      </c>
      <c r="C44" s="47">
        <v>3</v>
      </c>
      <c r="D44" s="161"/>
      <c r="E44" s="161"/>
      <c r="F44" s="161"/>
      <c r="G44" s="180"/>
    </row>
    <row r="45" spans="1:7" x14ac:dyDescent="0.25">
      <c r="A45" s="53" t="s">
        <v>110</v>
      </c>
      <c r="B45" s="94" t="s">
        <v>114</v>
      </c>
      <c r="C45" s="47">
        <v>4</v>
      </c>
      <c r="D45" s="161"/>
      <c r="E45" s="161"/>
      <c r="F45" s="161"/>
      <c r="G45" s="180"/>
    </row>
    <row r="46" spans="1:7" ht="30" customHeight="1" x14ac:dyDescent="0.25">
      <c r="A46" s="145" t="s">
        <v>134</v>
      </c>
      <c r="B46" s="118"/>
      <c r="C46" s="119"/>
      <c r="D46" s="122">
        <f>IF(OR(COUNT(D42)&gt;1,MAX(D42)&gt;4),"kontrolli hindepunkte",D42/4*5)</f>
        <v>0</v>
      </c>
      <c r="E46" s="129"/>
      <c r="F46" s="129"/>
      <c r="G46" s="130"/>
    </row>
    <row r="47" spans="1:7" x14ac:dyDescent="0.25">
      <c r="A47" s="89" t="s">
        <v>25</v>
      </c>
      <c r="B47" s="91"/>
      <c r="C47" s="70"/>
      <c r="D47" s="70"/>
      <c r="E47" s="70"/>
      <c r="F47" s="70"/>
      <c r="G47" s="72"/>
    </row>
    <row r="48" spans="1:7" ht="45" x14ac:dyDescent="0.25">
      <c r="A48" s="49" t="s">
        <v>26</v>
      </c>
      <c r="B48" s="84" t="s">
        <v>80</v>
      </c>
      <c r="C48" s="73" t="s">
        <v>9</v>
      </c>
      <c r="D48" s="99">
        <v>4</v>
      </c>
      <c r="E48" s="99">
        <v>4</v>
      </c>
      <c r="F48" s="99">
        <v>4</v>
      </c>
      <c r="G48" s="102">
        <f>SUM(D48:F48)/3</f>
        <v>4</v>
      </c>
    </row>
    <row r="49" spans="1:7" ht="60" x14ac:dyDescent="0.25">
      <c r="A49" s="49" t="s">
        <v>27</v>
      </c>
      <c r="B49" s="100" t="s">
        <v>70</v>
      </c>
      <c r="C49" s="73" t="s">
        <v>9</v>
      </c>
      <c r="D49" s="99">
        <v>2</v>
      </c>
      <c r="E49" s="99">
        <v>4</v>
      </c>
      <c r="F49" s="99">
        <v>4</v>
      </c>
      <c r="G49" s="102">
        <f>SUM(D49:F49)/3</f>
        <v>3.3333333333333335</v>
      </c>
    </row>
    <row r="50" spans="1:7" ht="60" x14ac:dyDescent="0.25">
      <c r="A50" s="49" t="s">
        <v>28</v>
      </c>
      <c r="B50" s="84" t="s">
        <v>71</v>
      </c>
      <c r="C50" s="73" t="s">
        <v>9</v>
      </c>
      <c r="D50" s="99">
        <v>4</v>
      </c>
      <c r="E50" s="99">
        <v>4</v>
      </c>
      <c r="F50" s="99">
        <v>4</v>
      </c>
      <c r="G50" s="102">
        <f>SUM(D50:F50)/3</f>
        <v>4</v>
      </c>
    </row>
    <row r="51" spans="1:7" ht="45.75" customHeight="1" x14ac:dyDescent="0.25">
      <c r="A51" s="144" t="s">
        <v>61</v>
      </c>
      <c r="B51" s="142"/>
      <c r="C51" s="143"/>
      <c r="D51" s="75">
        <f>IF(AND(OR(D48=0,D48=1,D48=2,D48=3,D48=4),OR(D49=0,D49=1,D49=2,D49=3,D49=4),OR(D50=0,D50=1,D50=2,D50=3,D50=4)),SUM(D48:D50)/12*15,"kontrolli hindepunkte")</f>
        <v>12.5</v>
      </c>
      <c r="E51" s="75">
        <f>IF(AND(OR(E48=0,E48=1,E48=2,E48=3,E48=4),OR(E49=0,E49=1,E49=2,E49=3,E49=4),OR(E50=0,E50=1,E50=2,E50=3,E50=4)),SUM(E48:E50)/12*15,"kontrolli hindepunkte")</f>
        <v>15</v>
      </c>
      <c r="F51" s="75">
        <f>IF(AND(OR(F48=0,F48=1,F48=2,F48=3,F48=4),OR(F49=0,F49=1,F49=2,F49=3,F49=4),OR(F50=0,F50=1,F50=2,F50=3,F50=4)),SUM(F48:F50)/12*15,"kontrolli hindepunkte")</f>
        <v>15</v>
      </c>
      <c r="G51" s="57">
        <f>SUM(D51:F51)/3</f>
        <v>14.166666666666666</v>
      </c>
    </row>
    <row r="52" spans="1:7" ht="30.75" customHeight="1" x14ac:dyDescent="0.25">
      <c r="A52" s="150" t="s">
        <v>29</v>
      </c>
      <c r="B52" s="151"/>
      <c r="C52" s="151"/>
      <c r="D52" s="151"/>
      <c r="E52" s="151"/>
      <c r="F52" s="151"/>
      <c r="G52" s="171"/>
    </row>
    <row r="53" spans="1:7" ht="45" x14ac:dyDescent="0.25">
      <c r="A53" s="49" t="s">
        <v>30</v>
      </c>
      <c r="B53" s="84" t="s">
        <v>81</v>
      </c>
      <c r="C53" s="73" t="s">
        <v>9</v>
      </c>
      <c r="D53" s="63">
        <v>0</v>
      </c>
      <c r="E53" s="63">
        <v>0</v>
      </c>
      <c r="F53" s="63">
        <v>0</v>
      </c>
      <c r="G53" s="103">
        <f>SUM(D53:F53)/3</f>
        <v>0</v>
      </c>
    </row>
    <row r="54" spans="1:7" ht="29.25" customHeight="1" x14ac:dyDescent="0.25">
      <c r="A54" s="144" t="s">
        <v>62</v>
      </c>
      <c r="B54" s="142"/>
      <c r="C54" s="143"/>
      <c r="D54" s="75">
        <f>IF(OR(D53=0,D53=1,D53=2,D53=3,D53=4),D53/4*15,"kontrolli hindepunkte")</f>
        <v>0</v>
      </c>
      <c r="E54" s="75">
        <f>IF(OR(E53=0,E53=1,E53=2,E53=3,E53=4),E53/4*15,"kontrolli hindepunkte")</f>
        <v>0</v>
      </c>
      <c r="F54" s="75">
        <f>IF(OR(F53=0,F53=1,F53=2,F53=3,F53=4),F53/4*15,"kontrolli hindepunkte")</f>
        <v>0</v>
      </c>
      <c r="G54" s="57">
        <f>SUM(D54:F54)/3</f>
        <v>0</v>
      </c>
    </row>
    <row r="55" spans="1:7" x14ac:dyDescent="0.25">
      <c r="A55" s="92" t="s">
        <v>31</v>
      </c>
      <c r="B55" s="91"/>
      <c r="C55" s="93"/>
      <c r="D55" s="78"/>
      <c r="E55" s="78"/>
      <c r="F55" s="78"/>
      <c r="G55" s="79"/>
    </row>
    <row r="56" spans="1:7" ht="45" x14ac:dyDescent="0.25">
      <c r="A56" s="50" t="s">
        <v>32</v>
      </c>
      <c r="B56" s="86" t="s">
        <v>82</v>
      </c>
      <c r="C56" s="81"/>
      <c r="D56" s="76"/>
      <c r="E56" s="76"/>
      <c r="F56" s="76"/>
      <c r="G56" s="77"/>
    </row>
    <row r="57" spans="1:7" x14ac:dyDescent="0.25">
      <c r="A57" s="51" t="s">
        <v>33</v>
      </c>
      <c r="B57" s="85" t="s">
        <v>37</v>
      </c>
      <c r="C57" s="80">
        <v>1</v>
      </c>
      <c r="D57" s="146">
        <v>2</v>
      </c>
      <c r="E57" s="146">
        <v>2</v>
      </c>
      <c r="F57" s="146">
        <v>2</v>
      </c>
      <c r="G57" s="173">
        <f>SUM(D57:F60)/3</f>
        <v>2</v>
      </c>
    </row>
    <row r="58" spans="1:7" x14ac:dyDescent="0.25">
      <c r="A58" s="51" t="s">
        <v>34</v>
      </c>
      <c r="B58" s="85" t="s">
        <v>38</v>
      </c>
      <c r="C58" s="73">
        <v>2</v>
      </c>
      <c r="D58" s="147"/>
      <c r="E58" s="147"/>
      <c r="F58" s="147"/>
      <c r="G58" s="174"/>
    </row>
    <row r="59" spans="1:7" x14ac:dyDescent="0.25">
      <c r="A59" s="51" t="s">
        <v>35</v>
      </c>
      <c r="B59" s="85" t="s">
        <v>39</v>
      </c>
      <c r="C59" s="73">
        <v>3</v>
      </c>
      <c r="D59" s="147"/>
      <c r="E59" s="147"/>
      <c r="F59" s="147"/>
      <c r="G59" s="174"/>
    </row>
    <row r="60" spans="1:7" x14ac:dyDescent="0.25">
      <c r="A60" s="51" t="s">
        <v>36</v>
      </c>
      <c r="B60" s="85" t="s">
        <v>40</v>
      </c>
      <c r="C60" s="73">
        <v>4</v>
      </c>
      <c r="D60" s="148"/>
      <c r="E60" s="148"/>
      <c r="F60" s="148"/>
      <c r="G60" s="175"/>
    </row>
    <row r="61" spans="1:7" ht="30" customHeight="1" x14ac:dyDescent="0.25">
      <c r="A61" s="144" t="s">
        <v>62</v>
      </c>
      <c r="B61" s="142"/>
      <c r="C61" s="143"/>
      <c r="D61" s="82">
        <f>IF(OR(COUNT(D57:D60)&gt;1,MAX(D57:D60)&gt;4),"kontrolli hindepunkte",SUM(D57:D60)/4*15)</f>
        <v>7.5</v>
      </c>
      <c r="E61" s="82">
        <f>IF(OR(COUNT(E57:E60)&gt;1,MAX(E57:E60)&gt;4),"kontrolli hindepunkte",SUM(E57:E60)/4*15)</f>
        <v>7.5</v>
      </c>
      <c r="F61" s="82">
        <f>IF(OR(COUNT(F57:F60)&gt;1,MAX(F57:F60)&gt;4),"kontrolli hindepunkte",SUM(F57:F60)/4*15)</f>
        <v>7.5</v>
      </c>
      <c r="G61" s="75">
        <f>SUM(D61:F61)/3</f>
        <v>7.5</v>
      </c>
    </row>
    <row r="62" spans="1:7" x14ac:dyDescent="0.25">
      <c r="A62" s="71" t="s">
        <v>41</v>
      </c>
      <c r="B62" s="91"/>
      <c r="C62" s="70"/>
      <c r="D62" s="70"/>
      <c r="E62" s="70"/>
      <c r="F62" s="70"/>
      <c r="G62" s="72"/>
    </row>
    <row r="63" spans="1:7" ht="30" x14ac:dyDescent="0.25">
      <c r="A63" s="54" t="s">
        <v>42</v>
      </c>
      <c r="B63" s="86" t="s">
        <v>83</v>
      </c>
      <c r="C63" s="70"/>
      <c r="D63" s="70"/>
      <c r="E63" s="70"/>
      <c r="F63" s="70"/>
      <c r="G63" s="72"/>
    </row>
    <row r="64" spans="1:7" x14ac:dyDescent="0.25">
      <c r="A64" s="51" t="s">
        <v>43</v>
      </c>
      <c r="B64" s="85" t="s">
        <v>48</v>
      </c>
      <c r="C64" s="73">
        <v>1</v>
      </c>
      <c r="D64" s="114">
        <v>2</v>
      </c>
      <c r="E64" s="114">
        <v>4</v>
      </c>
      <c r="F64" s="114">
        <v>4</v>
      </c>
      <c r="G64" s="173">
        <f>SUM(D64:F67)/3</f>
        <v>3.3333333333333335</v>
      </c>
    </row>
    <row r="65" spans="1:7" x14ac:dyDescent="0.25">
      <c r="A65" s="51" t="s">
        <v>44</v>
      </c>
      <c r="B65" s="85" t="s">
        <v>49</v>
      </c>
      <c r="C65" s="73">
        <v>2</v>
      </c>
      <c r="D65" s="115"/>
      <c r="E65" s="115"/>
      <c r="F65" s="115"/>
      <c r="G65" s="174"/>
    </row>
    <row r="66" spans="1:7" x14ac:dyDescent="0.25">
      <c r="A66" s="51" t="s">
        <v>45</v>
      </c>
      <c r="B66" s="85" t="s">
        <v>50</v>
      </c>
      <c r="C66" s="73">
        <v>3</v>
      </c>
      <c r="D66" s="115"/>
      <c r="E66" s="115"/>
      <c r="F66" s="115"/>
      <c r="G66" s="174"/>
    </row>
    <row r="67" spans="1:7" x14ac:dyDescent="0.25">
      <c r="A67" s="51" t="s">
        <v>46</v>
      </c>
      <c r="B67" s="85" t="s">
        <v>51</v>
      </c>
      <c r="C67" s="73">
        <v>4</v>
      </c>
      <c r="D67" s="116"/>
      <c r="E67" s="116"/>
      <c r="F67" s="116"/>
      <c r="G67" s="175"/>
    </row>
    <row r="68" spans="1:7" ht="45" x14ac:dyDescent="0.25">
      <c r="A68" s="55" t="s">
        <v>47</v>
      </c>
      <c r="B68" s="94" t="s">
        <v>84</v>
      </c>
      <c r="C68" s="73" t="s">
        <v>9</v>
      </c>
      <c r="D68" s="99">
        <v>4</v>
      </c>
      <c r="E68" s="99">
        <v>3</v>
      </c>
      <c r="F68" s="99">
        <v>4</v>
      </c>
      <c r="G68" s="102">
        <f>SUM(D68:F68)/3</f>
        <v>3.6666666666666665</v>
      </c>
    </row>
    <row r="69" spans="1:7" ht="30" customHeight="1" x14ac:dyDescent="0.25">
      <c r="A69" s="144" t="s">
        <v>60</v>
      </c>
      <c r="B69" s="142"/>
      <c r="C69" s="143"/>
      <c r="D69" s="75">
        <f>IF(AND(OR(D64=0,D64=1,D64=2,D64=3,D64=4),OR(D68=0,D68=1,D68=2,D68=3,D68=4)),SUM(D64:D68)/8*10,"kontrolli hindepunkte")</f>
        <v>7.5</v>
      </c>
      <c r="E69" s="75">
        <f>IF(AND(OR(E64=0,E64=1,E64=2,E64=3,E64=4),OR(E68=0,E68=1,E68=2,E68=3,E68=4)),SUM(E64:E68)/8*10,"kontrolli hindepunkte")</f>
        <v>8.75</v>
      </c>
      <c r="F69" s="75">
        <f>IF(AND(OR(F64=0,F64=1,F64=2,F64=3,F64=4),OR(F68=0,F68=1,F68=2,F68=3,F68=4)),SUM(F64:F68)/8*10,"kontrolli hindepunkte")</f>
        <v>10</v>
      </c>
      <c r="G69" s="75">
        <f>SUM(D69:F69)/3</f>
        <v>8.75</v>
      </c>
    </row>
    <row r="70" spans="1:7" x14ac:dyDescent="0.25">
      <c r="A70" s="117" t="s">
        <v>127</v>
      </c>
      <c r="B70" s="118"/>
      <c r="C70" s="118"/>
      <c r="D70" s="118"/>
      <c r="E70" s="118"/>
      <c r="F70" s="118"/>
      <c r="G70" s="119"/>
    </row>
    <row r="71" spans="1:7" x14ac:dyDescent="0.25">
      <c r="A71" s="59" t="s">
        <v>116</v>
      </c>
      <c r="B71" s="131" t="s">
        <v>117</v>
      </c>
      <c r="C71" s="118"/>
      <c r="D71" s="118"/>
      <c r="E71" s="118"/>
      <c r="F71" s="118"/>
      <c r="G71" s="119"/>
    </row>
    <row r="72" spans="1:7" x14ac:dyDescent="0.25">
      <c r="A72" s="59" t="s">
        <v>118</v>
      </c>
      <c r="B72" s="58" t="s">
        <v>122</v>
      </c>
      <c r="C72" s="61">
        <v>1</v>
      </c>
      <c r="D72" s="132">
        <v>4</v>
      </c>
      <c r="E72" s="133"/>
      <c r="F72" s="134"/>
      <c r="G72" s="111"/>
    </row>
    <row r="73" spans="1:7" x14ac:dyDescent="0.25">
      <c r="A73" s="59" t="s">
        <v>119</v>
      </c>
      <c r="B73" s="60" t="s">
        <v>123</v>
      </c>
      <c r="C73" s="61">
        <v>2</v>
      </c>
      <c r="D73" s="135"/>
      <c r="E73" s="136"/>
      <c r="F73" s="137"/>
      <c r="G73" s="112"/>
    </row>
    <row r="74" spans="1:7" x14ac:dyDescent="0.25">
      <c r="A74" s="59" t="s">
        <v>120</v>
      </c>
      <c r="B74" s="60" t="s">
        <v>124</v>
      </c>
      <c r="C74" s="61">
        <v>3</v>
      </c>
      <c r="D74" s="135"/>
      <c r="E74" s="136"/>
      <c r="F74" s="137"/>
      <c r="G74" s="112"/>
    </row>
    <row r="75" spans="1:7" x14ac:dyDescent="0.25">
      <c r="A75" s="59" t="s">
        <v>121</v>
      </c>
      <c r="B75" s="60" t="s">
        <v>125</v>
      </c>
      <c r="C75" s="61">
        <v>4</v>
      </c>
      <c r="D75" s="138"/>
      <c r="E75" s="139"/>
      <c r="F75" s="140"/>
      <c r="G75" s="113"/>
    </row>
    <row r="76" spans="1:7" ht="29.25" customHeight="1" x14ac:dyDescent="0.25">
      <c r="A76" s="125" t="s">
        <v>128</v>
      </c>
      <c r="B76" s="126"/>
      <c r="C76" s="127"/>
      <c r="D76" s="128">
        <f>IF(OR(COUNT(D72)&gt;1,MAX(D72)&gt;4),"kontrolli hindepunkte",D72/4*10)</f>
        <v>10</v>
      </c>
      <c r="E76" s="129"/>
      <c r="F76" s="129"/>
      <c r="G76" s="130"/>
    </row>
    <row r="77" spans="1:7" x14ac:dyDescent="0.25">
      <c r="A77" s="67" t="s">
        <v>52</v>
      </c>
      <c r="B77" s="91"/>
      <c r="C77" s="70"/>
      <c r="D77" s="70"/>
      <c r="E77" s="70"/>
      <c r="F77" s="70"/>
      <c r="G77" s="72"/>
    </row>
    <row r="78" spans="1:7" x14ac:dyDescent="0.25">
      <c r="A78" s="54" t="s">
        <v>54</v>
      </c>
      <c r="B78" s="90" t="s">
        <v>53</v>
      </c>
      <c r="C78" s="70"/>
      <c r="D78" s="70"/>
      <c r="E78" s="70"/>
      <c r="F78" s="70"/>
      <c r="G78" s="72"/>
    </row>
    <row r="79" spans="1:7" x14ac:dyDescent="0.25">
      <c r="A79" s="51" t="s">
        <v>55</v>
      </c>
      <c r="B79" s="85" t="s">
        <v>57</v>
      </c>
      <c r="C79" s="73">
        <v>4</v>
      </c>
      <c r="D79" s="96">
        <v>0</v>
      </c>
      <c r="E79" s="96">
        <v>0</v>
      </c>
      <c r="F79" s="96">
        <v>0</v>
      </c>
      <c r="G79" s="102">
        <f>SUM(D79:F79)/3</f>
        <v>0</v>
      </c>
    </row>
    <row r="80" spans="1:7" x14ac:dyDescent="0.25">
      <c r="A80" s="51" t="s">
        <v>56</v>
      </c>
      <c r="B80" s="85" t="s">
        <v>58</v>
      </c>
      <c r="C80" s="73">
        <v>4</v>
      </c>
      <c r="D80" s="96">
        <v>0</v>
      </c>
      <c r="E80" s="96">
        <v>0</v>
      </c>
      <c r="F80" s="96">
        <v>0</v>
      </c>
      <c r="G80" s="102">
        <f>SUM(D80:F80)/3</f>
        <v>0</v>
      </c>
    </row>
    <row r="81" spans="1:7" ht="30.75" customHeight="1" x14ac:dyDescent="0.25">
      <c r="A81" s="144" t="s">
        <v>63</v>
      </c>
      <c r="B81" s="142"/>
      <c r="C81" s="143"/>
      <c r="D81" s="75">
        <f>IF(AND(OR(D79=0,D79=4),OR(D80=0,D80=4)),SUM(D79:D80)/8*5,"kontrolli hindepunkte")</f>
        <v>0</v>
      </c>
      <c r="E81" s="75">
        <f>IF(AND(OR(E79=0,E79=4),OR(E80=0,E80=4)),SUM(E79:E80)/8*5,"kontrolli hindepunkte")</f>
        <v>0</v>
      </c>
      <c r="F81" s="75">
        <f>IF(AND(OR(F79=0,F79=4),OR(F80=0,F80=4)),SUM(F79:F80)/8*5,"kontrolli hindepunkte")</f>
        <v>0</v>
      </c>
      <c r="G81" s="57">
        <f>SUM(D81:F81)/3</f>
        <v>0</v>
      </c>
    </row>
    <row r="82" spans="1:7" x14ac:dyDescent="0.25">
      <c r="A82" s="141" t="s">
        <v>66</v>
      </c>
      <c r="B82" s="142"/>
      <c r="C82" s="143"/>
      <c r="D82" s="83">
        <f>D13+D25+D51+D54+D61+D69+D81</f>
        <v>40.535714285714285</v>
      </c>
      <c r="E82" s="83">
        <f>E13+E25+E51+E54+E61+E69+E81</f>
        <v>42.142857142857146</v>
      </c>
      <c r="F82" s="83">
        <f>F13+F25+F51+F54+F61+F69+F81</f>
        <v>46.607142857142854</v>
      </c>
      <c r="G82" s="48">
        <f>G13+G25+G51+G54+G61+G69+G81</f>
        <v>43.095238095238095</v>
      </c>
    </row>
    <row r="83" spans="1:7" x14ac:dyDescent="0.25">
      <c r="A83" s="120" t="s">
        <v>115</v>
      </c>
      <c r="B83" s="120"/>
      <c r="C83" s="120"/>
      <c r="D83" s="122">
        <f>D32+D39+D46+D76</f>
        <v>12.5</v>
      </c>
      <c r="E83" s="123"/>
      <c r="F83" s="123"/>
      <c r="G83" s="124"/>
    </row>
    <row r="84" spans="1:7" x14ac:dyDescent="0.25">
      <c r="A84" s="120" t="s">
        <v>126</v>
      </c>
      <c r="B84" s="120"/>
      <c r="C84" s="120"/>
      <c r="D84" s="121"/>
      <c r="E84" s="121"/>
      <c r="F84" s="121"/>
      <c r="G84" s="48">
        <f>G82+D83</f>
        <v>55.595238095238095</v>
      </c>
    </row>
  </sheetData>
  <sheetProtection selectLockedCells="1"/>
  <mergeCells count="61">
    <mergeCell ref="A81:C81"/>
    <mergeCell ref="A82:C82"/>
    <mergeCell ref="A83:C83"/>
    <mergeCell ref="D83:G83"/>
    <mergeCell ref="A84:F84"/>
    <mergeCell ref="A70:G70"/>
    <mergeCell ref="B71:G71"/>
    <mergeCell ref="D72:F75"/>
    <mergeCell ref="G72:G75"/>
    <mergeCell ref="A76:C76"/>
    <mergeCell ref="D76:G76"/>
    <mergeCell ref="A69:C69"/>
    <mergeCell ref="A51:C51"/>
    <mergeCell ref="A52:G52"/>
    <mergeCell ref="A54:C54"/>
    <mergeCell ref="D57:D60"/>
    <mergeCell ref="E57:E60"/>
    <mergeCell ref="F57:F60"/>
    <mergeCell ref="G57:G60"/>
    <mergeCell ref="A61:C61"/>
    <mergeCell ref="D64:D67"/>
    <mergeCell ref="E64:E67"/>
    <mergeCell ref="F64:F67"/>
    <mergeCell ref="G64:G67"/>
    <mergeCell ref="A40:G40"/>
    <mergeCell ref="B41:G41"/>
    <mergeCell ref="D42:F45"/>
    <mergeCell ref="G42:G45"/>
    <mergeCell ref="A46:C46"/>
    <mergeCell ref="D46:G46"/>
    <mergeCell ref="A33:G33"/>
    <mergeCell ref="B34:G34"/>
    <mergeCell ref="D35:F38"/>
    <mergeCell ref="G35:G38"/>
    <mergeCell ref="A39:C39"/>
    <mergeCell ref="D39:G39"/>
    <mergeCell ref="A26:G26"/>
    <mergeCell ref="B27:G27"/>
    <mergeCell ref="D28:F31"/>
    <mergeCell ref="G28:G31"/>
    <mergeCell ref="A32:C32"/>
    <mergeCell ref="D32:G32"/>
    <mergeCell ref="A25:C25"/>
    <mergeCell ref="A8:G8"/>
    <mergeCell ref="A13:C13"/>
    <mergeCell ref="B15:G15"/>
    <mergeCell ref="D16:D19"/>
    <mergeCell ref="E16:E19"/>
    <mergeCell ref="F16:F19"/>
    <mergeCell ref="G16:G19"/>
    <mergeCell ref="B20:G20"/>
    <mergeCell ref="D21:D24"/>
    <mergeCell ref="E21:E24"/>
    <mergeCell ref="F21:F24"/>
    <mergeCell ref="G21:G24"/>
    <mergeCell ref="A2:G2"/>
    <mergeCell ref="A3:G3"/>
    <mergeCell ref="A4:B4"/>
    <mergeCell ref="C4:G4"/>
    <mergeCell ref="A5:B5"/>
    <mergeCell ref="C5:G5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ignoredErrors>
    <ignoredError sqref="A16:A24 A35:A38 A28:A31 A42:A45 A57:A60 A72:A75 B72 A79:A80" twoDigitTextYear="1"/>
    <ignoredError sqref="G79:G80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4"/>
  <sheetViews>
    <sheetView workbookViewId="0">
      <selection activeCell="A47" sqref="A47"/>
    </sheetView>
  </sheetViews>
  <sheetFormatPr defaultRowHeight="15" x14ac:dyDescent="0.25"/>
  <cols>
    <col min="1" max="1" width="5.42578125" style="62" customWidth="1"/>
    <col min="2" max="2" width="65.42578125" style="62" customWidth="1"/>
    <col min="3" max="3" width="8.85546875" style="62" customWidth="1"/>
    <col min="4" max="4" width="13.42578125" style="62" customWidth="1"/>
    <col min="5" max="5" width="13.28515625" style="62" customWidth="1"/>
    <col min="6" max="6" width="13" style="62" customWidth="1"/>
    <col min="7" max="7" width="14.28515625" style="62" customWidth="1"/>
    <col min="8" max="16384" width="9.140625" style="62"/>
  </cols>
  <sheetData>
    <row r="1" spans="1:7" x14ac:dyDescent="0.25">
      <c r="A1" s="66" t="s">
        <v>129</v>
      </c>
      <c r="B1" s="66"/>
      <c r="C1" s="66"/>
      <c r="D1" s="66"/>
      <c r="E1" s="66"/>
      <c r="F1" s="66"/>
      <c r="G1" s="66"/>
    </row>
    <row r="2" spans="1:7" ht="30.75" customHeight="1" x14ac:dyDescent="0.25">
      <c r="A2" s="162" t="s">
        <v>0</v>
      </c>
      <c r="B2" s="163"/>
      <c r="C2" s="163"/>
      <c r="D2" s="163"/>
      <c r="E2" s="163"/>
      <c r="F2" s="163"/>
      <c r="G2" s="163"/>
    </row>
    <row r="3" spans="1:7" x14ac:dyDescent="0.25">
      <c r="A3" s="164"/>
      <c r="B3" s="165"/>
      <c r="C3" s="165"/>
      <c r="D3" s="165"/>
      <c r="E3" s="165"/>
      <c r="F3" s="165"/>
      <c r="G3" s="165"/>
    </row>
    <row r="4" spans="1:7" x14ac:dyDescent="0.25">
      <c r="A4" s="169" t="s">
        <v>1</v>
      </c>
      <c r="B4" s="120"/>
      <c r="C4" s="166">
        <f>'hindepunktide koond'!A8</f>
        <v>642316780011</v>
      </c>
      <c r="D4" s="167"/>
      <c r="E4" s="167"/>
      <c r="F4" s="167"/>
      <c r="G4" s="168"/>
    </row>
    <row r="5" spans="1:7" x14ac:dyDescent="0.25">
      <c r="A5" s="169" t="s">
        <v>129</v>
      </c>
      <c r="B5" s="120"/>
      <c r="C5" s="166" t="s">
        <v>129</v>
      </c>
      <c r="D5" s="167"/>
      <c r="E5" s="167"/>
      <c r="F5" s="167"/>
      <c r="G5" s="168"/>
    </row>
    <row r="7" spans="1:7" ht="45" x14ac:dyDescent="0.25">
      <c r="A7" s="67"/>
      <c r="B7" s="68" t="s">
        <v>2</v>
      </c>
      <c r="C7" s="69" t="s">
        <v>3</v>
      </c>
      <c r="D7" s="39" t="s">
        <v>85</v>
      </c>
      <c r="E7" s="39" t="s">
        <v>86</v>
      </c>
      <c r="F7" s="39" t="s">
        <v>87</v>
      </c>
      <c r="G7" s="40" t="s">
        <v>88</v>
      </c>
    </row>
    <row r="8" spans="1:7" x14ac:dyDescent="0.25">
      <c r="A8" s="154" t="s">
        <v>4</v>
      </c>
      <c r="B8" s="118"/>
      <c r="C8" s="118"/>
      <c r="D8" s="118"/>
      <c r="E8" s="118"/>
      <c r="F8" s="118"/>
      <c r="G8" s="119"/>
    </row>
    <row r="9" spans="1:7" ht="30" x14ac:dyDescent="0.25">
      <c r="A9" s="49" t="s">
        <v>5</v>
      </c>
      <c r="B9" s="84" t="s">
        <v>73</v>
      </c>
      <c r="C9" s="73" t="s">
        <v>9</v>
      </c>
      <c r="D9" s="99">
        <v>0</v>
      </c>
      <c r="E9" s="99">
        <v>0</v>
      </c>
      <c r="F9" s="99">
        <v>0</v>
      </c>
      <c r="G9" s="102">
        <f>SUM(D9:F9)/3</f>
        <v>0</v>
      </c>
    </row>
    <row r="10" spans="1:7" ht="30" x14ac:dyDescent="0.25">
      <c r="A10" s="49" t="s">
        <v>6</v>
      </c>
      <c r="B10" s="84" t="s">
        <v>74</v>
      </c>
      <c r="C10" s="73" t="s">
        <v>67</v>
      </c>
      <c r="D10" s="99">
        <v>0</v>
      </c>
      <c r="E10" s="99">
        <v>0</v>
      </c>
      <c r="F10" s="99">
        <v>0</v>
      </c>
      <c r="G10" s="102">
        <f t="shared" ref="G10:G12" si="0">SUM(D10:F10)/3</f>
        <v>0</v>
      </c>
    </row>
    <row r="11" spans="1:7" ht="45" x14ac:dyDescent="0.25">
      <c r="A11" s="49" t="s">
        <v>7</v>
      </c>
      <c r="B11" s="84" t="s">
        <v>75</v>
      </c>
      <c r="C11" s="73" t="s">
        <v>9</v>
      </c>
      <c r="D11" s="99">
        <v>0</v>
      </c>
      <c r="E11" s="99">
        <v>0</v>
      </c>
      <c r="F11" s="99">
        <v>0</v>
      </c>
      <c r="G11" s="102">
        <f t="shared" si="0"/>
        <v>0</v>
      </c>
    </row>
    <row r="12" spans="1:7" ht="64.5" customHeight="1" x14ac:dyDescent="0.25">
      <c r="A12" s="49" t="s">
        <v>8</v>
      </c>
      <c r="B12" s="84" t="s">
        <v>76</v>
      </c>
      <c r="C12" s="73" t="s">
        <v>9</v>
      </c>
      <c r="D12" s="99">
        <v>0</v>
      </c>
      <c r="E12" s="99">
        <v>0</v>
      </c>
      <c r="F12" s="99">
        <v>0</v>
      </c>
      <c r="G12" s="102">
        <f t="shared" si="0"/>
        <v>0</v>
      </c>
    </row>
    <row r="13" spans="1:7" ht="43.5" customHeight="1" x14ac:dyDescent="0.25">
      <c r="A13" s="170" t="s">
        <v>59</v>
      </c>
      <c r="B13" s="151"/>
      <c r="C13" s="171"/>
      <c r="D13" s="75">
        <f>IF(AND(OR(D9=0,D9=1,D9=2,D9=3,D9=4),OR(D10=0,D10=1,D10=2),OR(D11=0,D11=1,D11=2,D11=3,D11=4),OR(D12=0,D12=1,D12=2,D12=3,D12=4)),SUM(D9:D12)/14*15,"kontrolli hindepunkte")</f>
        <v>0</v>
      </c>
      <c r="E13" s="75">
        <f>IF(AND(OR(E9=0,E9=1,E9=2,E9=3,E9=4),OR(E10=0,E10=1,E10=2),OR(E11=0,E11=1,E11=2,E11=3,E11=4),OR(E12=0,E12=1,E12=2,E12=3,E12=4)),SUM(E9:E12)/14*15,"kontrolli hindepunkte")</f>
        <v>0</v>
      </c>
      <c r="F13" s="75">
        <f>IF(AND(OR(F9=0,F9=1,F9=2,F9=3,F9=4),OR(F10=0,F10=1,F10=2),OR(F11=0,F11=1,F11=2,F11=3,F11=4),OR(F12=0,F12=1,F12=2,F12=3,F12=4)),SUM(F9:F12)/14*15,"kontrolli hindepunkte")</f>
        <v>0</v>
      </c>
      <c r="G13" s="57">
        <f>SUM(D13:F13)/3</f>
        <v>0</v>
      </c>
    </row>
    <row r="14" spans="1:7" x14ac:dyDescent="0.25">
      <c r="A14" s="87" t="s">
        <v>77</v>
      </c>
      <c r="B14" s="70"/>
      <c r="C14" s="64"/>
      <c r="D14" s="64"/>
      <c r="E14" s="64"/>
      <c r="F14" s="64"/>
      <c r="G14" s="65"/>
    </row>
    <row r="15" spans="1:7" ht="30" customHeight="1" x14ac:dyDescent="0.25">
      <c r="A15" s="50" t="s">
        <v>10</v>
      </c>
      <c r="B15" s="155" t="s">
        <v>78</v>
      </c>
      <c r="C15" s="118"/>
      <c r="D15" s="118"/>
      <c r="E15" s="118"/>
      <c r="F15" s="118"/>
      <c r="G15" s="119"/>
    </row>
    <row r="16" spans="1:7" x14ac:dyDescent="0.25">
      <c r="A16" s="51" t="s">
        <v>11</v>
      </c>
      <c r="B16" s="85" t="s">
        <v>15</v>
      </c>
      <c r="C16" s="73">
        <v>1</v>
      </c>
      <c r="D16" s="158">
        <v>4</v>
      </c>
      <c r="E16" s="158">
        <v>4</v>
      </c>
      <c r="F16" s="161">
        <v>4</v>
      </c>
      <c r="G16" s="172">
        <f>SUM(D16:F19)/3</f>
        <v>4</v>
      </c>
    </row>
    <row r="17" spans="1:7" x14ac:dyDescent="0.25">
      <c r="A17" s="51" t="s">
        <v>12</v>
      </c>
      <c r="B17" s="85" t="s">
        <v>68</v>
      </c>
      <c r="C17" s="73">
        <v>2</v>
      </c>
      <c r="D17" s="159"/>
      <c r="E17" s="159"/>
      <c r="F17" s="161"/>
      <c r="G17" s="172"/>
    </row>
    <row r="18" spans="1:7" x14ac:dyDescent="0.25">
      <c r="A18" s="51" t="s">
        <v>13</v>
      </c>
      <c r="B18" s="85" t="s">
        <v>72</v>
      </c>
      <c r="C18" s="73">
        <v>3</v>
      </c>
      <c r="D18" s="159"/>
      <c r="E18" s="159"/>
      <c r="F18" s="161"/>
      <c r="G18" s="172"/>
    </row>
    <row r="19" spans="1:7" x14ac:dyDescent="0.25">
      <c r="A19" s="51" t="s">
        <v>14</v>
      </c>
      <c r="B19" s="85" t="s">
        <v>69</v>
      </c>
      <c r="C19" s="73">
        <v>4</v>
      </c>
      <c r="D19" s="160"/>
      <c r="E19" s="160"/>
      <c r="F19" s="161"/>
      <c r="G19" s="172"/>
    </row>
    <row r="20" spans="1:7" x14ac:dyDescent="0.25">
      <c r="A20" s="50" t="s">
        <v>16</v>
      </c>
      <c r="B20" s="155" t="s">
        <v>79</v>
      </c>
      <c r="C20" s="156"/>
      <c r="D20" s="156"/>
      <c r="E20" s="156"/>
      <c r="F20" s="156"/>
      <c r="G20" s="157"/>
    </row>
    <row r="21" spans="1:7" x14ac:dyDescent="0.25">
      <c r="A21" s="51" t="s">
        <v>17</v>
      </c>
      <c r="B21" s="88" t="s">
        <v>21</v>
      </c>
      <c r="C21" s="73">
        <v>1</v>
      </c>
      <c r="D21" s="158">
        <v>2</v>
      </c>
      <c r="E21" s="158">
        <v>3</v>
      </c>
      <c r="F21" s="161">
        <v>4</v>
      </c>
      <c r="G21" s="172">
        <f>SUM(D21:F24)/3</f>
        <v>3</v>
      </c>
    </row>
    <row r="22" spans="1:7" x14ac:dyDescent="0.25">
      <c r="A22" s="51" t="s">
        <v>18</v>
      </c>
      <c r="B22" s="88" t="s">
        <v>22</v>
      </c>
      <c r="C22" s="73">
        <v>2</v>
      </c>
      <c r="D22" s="159"/>
      <c r="E22" s="159"/>
      <c r="F22" s="161"/>
      <c r="G22" s="172"/>
    </row>
    <row r="23" spans="1:7" x14ac:dyDescent="0.25">
      <c r="A23" s="51" t="s">
        <v>19</v>
      </c>
      <c r="B23" s="88" t="s">
        <v>23</v>
      </c>
      <c r="C23" s="73">
        <v>3</v>
      </c>
      <c r="D23" s="159"/>
      <c r="E23" s="159"/>
      <c r="F23" s="161"/>
      <c r="G23" s="172"/>
    </row>
    <row r="24" spans="1:7" x14ac:dyDescent="0.25">
      <c r="A24" s="51" t="s">
        <v>20</v>
      </c>
      <c r="B24" s="88" t="s">
        <v>24</v>
      </c>
      <c r="C24" s="73">
        <v>4</v>
      </c>
      <c r="D24" s="160"/>
      <c r="E24" s="160"/>
      <c r="F24" s="161"/>
      <c r="G24" s="172"/>
    </row>
    <row r="25" spans="1:7" ht="31.5" customHeight="1" x14ac:dyDescent="0.25">
      <c r="A25" s="170" t="s">
        <v>60</v>
      </c>
      <c r="B25" s="142"/>
      <c r="C25" s="143"/>
      <c r="D25" s="74">
        <f>IF(OR(COUNT(D16:D20)&gt;1,COUNT(D21:D24)&gt;1,MAX(D16:D24)&gt;4),"kontrolli hindepunkte",SUM(D16:D24)/8*10)</f>
        <v>7.5</v>
      </c>
      <c r="E25" s="74">
        <f>IF(OR(COUNT(E16:E20)&gt;1,COUNT(E21:E24)&gt;1,MAX(E16:E24)&gt;4),"kontrolli hindepunkte",SUM(E16:E24)/8*10)</f>
        <v>8.75</v>
      </c>
      <c r="F25" s="74">
        <f>IF(OR(COUNT(F16:F20)&gt;1,COUNT(F21:F24)&gt;1,MAX(F16:F24)&gt;4),"kontrolli hindepunkte",SUM(F16:F24)/8*10)</f>
        <v>10</v>
      </c>
      <c r="G25" s="74">
        <f>SUM(D25:F25)/3</f>
        <v>8.75</v>
      </c>
    </row>
    <row r="26" spans="1:7" x14ac:dyDescent="0.25">
      <c r="A26" s="149" t="s">
        <v>97</v>
      </c>
      <c r="B26" s="118"/>
      <c r="C26" s="118"/>
      <c r="D26" s="118"/>
      <c r="E26" s="118"/>
      <c r="F26" s="118"/>
      <c r="G26" s="119"/>
    </row>
    <row r="27" spans="1:7" x14ac:dyDescent="0.25">
      <c r="A27" s="89"/>
      <c r="B27" s="181" t="s">
        <v>89</v>
      </c>
      <c r="C27" s="118"/>
      <c r="D27" s="118"/>
      <c r="E27" s="118"/>
      <c r="F27" s="118"/>
      <c r="G27" s="119"/>
    </row>
    <row r="28" spans="1:7" x14ac:dyDescent="0.25">
      <c r="A28" s="52" t="s">
        <v>90</v>
      </c>
      <c r="B28" s="42">
        <v>0.25</v>
      </c>
      <c r="C28" s="47">
        <v>1</v>
      </c>
      <c r="D28" s="176">
        <v>0</v>
      </c>
      <c r="E28" s="177"/>
      <c r="F28" s="177"/>
      <c r="G28" s="178"/>
    </row>
    <row r="29" spans="1:7" x14ac:dyDescent="0.25">
      <c r="A29" s="52" t="s">
        <v>91</v>
      </c>
      <c r="B29" s="44" t="s">
        <v>94</v>
      </c>
      <c r="C29" s="47">
        <v>2</v>
      </c>
      <c r="D29" s="177"/>
      <c r="E29" s="177"/>
      <c r="F29" s="177"/>
      <c r="G29" s="180"/>
    </row>
    <row r="30" spans="1:7" x14ac:dyDescent="0.25">
      <c r="A30" s="52" t="s">
        <v>92</v>
      </c>
      <c r="B30" s="44" t="s">
        <v>95</v>
      </c>
      <c r="C30" s="47">
        <v>3</v>
      </c>
      <c r="D30" s="177"/>
      <c r="E30" s="177"/>
      <c r="F30" s="177"/>
      <c r="G30" s="180"/>
    </row>
    <row r="31" spans="1:7" x14ac:dyDescent="0.25">
      <c r="A31" s="52" t="s">
        <v>93</v>
      </c>
      <c r="B31" s="44" t="s">
        <v>96</v>
      </c>
      <c r="C31" s="47">
        <v>4</v>
      </c>
      <c r="D31" s="177"/>
      <c r="E31" s="177"/>
      <c r="F31" s="177"/>
      <c r="G31" s="180"/>
    </row>
    <row r="32" spans="1:7" ht="29.25" customHeight="1" x14ac:dyDescent="0.25">
      <c r="A32" s="145" t="s">
        <v>133</v>
      </c>
      <c r="B32" s="118"/>
      <c r="C32" s="118"/>
      <c r="D32" s="128">
        <f>IF(OR(COUNT(D28)&gt;1,MAX(D28)&gt;4),"kontrolli hindepunkte",D28/4*5)</f>
        <v>0</v>
      </c>
      <c r="E32" s="152"/>
      <c r="F32" s="152"/>
      <c r="G32" s="153"/>
    </row>
    <row r="33" spans="1:7" x14ac:dyDescent="0.25">
      <c r="A33" s="150" t="s">
        <v>98</v>
      </c>
      <c r="B33" s="151"/>
      <c r="C33" s="118"/>
      <c r="D33" s="118"/>
      <c r="E33" s="118"/>
      <c r="F33" s="118"/>
      <c r="G33" s="119"/>
    </row>
    <row r="34" spans="1:7" x14ac:dyDescent="0.25">
      <c r="A34" s="45"/>
      <c r="B34" s="155" t="s">
        <v>89</v>
      </c>
      <c r="C34" s="118"/>
      <c r="D34" s="118"/>
      <c r="E34" s="118"/>
      <c r="F34" s="118"/>
      <c r="G34" s="119"/>
    </row>
    <row r="35" spans="1:7" x14ac:dyDescent="0.25">
      <c r="A35" s="53" t="s">
        <v>100</v>
      </c>
      <c r="B35" s="46">
        <v>0.35</v>
      </c>
      <c r="C35" s="47">
        <v>1</v>
      </c>
      <c r="D35" s="176">
        <v>0</v>
      </c>
      <c r="E35" s="177"/>
      <c r="F35" s="177"/>
      <c r="G35" s="178"/>
    </row>
    <row r="36" spans="1:7" x14ac:dyDescent="0.25">
      <c r="A36" s="53" t="s">
        <v>99</v>
      </c>
      <c r="B36" s="100" t="s">
        <v>103</v>
      </c>
      <c r="C36" s="47">
        <v>2</v>
      </c>
      <c r="D36" s="177"/>
      <c r="E36" s="177"/>
      <c r="F36" s="177"/>
      <c r="G36" s="178"/>
    </row>
    <row r="37" spans="1:7" x14ac:dyDescent="0.25">
      <c r="A37" s="53" t="s">
        <v>101</v>
      </c>
      <c r="B37" s="84" t="s">
        <v>104</v>
      </c>
      <c r="C37" s="47">
        <v>3</v>
      </c>
      <c r="D37" s="177"/>
      <c r="E37" s="177"/>
      <c r="F37" s="177"/>
      <c r="G37" s="178"/>
    </row>
    <row r="38" spans="1:7" x14ac:dyDescent="0.25">
      <c r="A38" s="53" t="s">
        <v>102</v>
      </c>
      <c r="B38" s="84" t="s">
        <v>105</v>
      </c>
      <c r="C38" s="47">
        <v>4</v>
      </c>
      <c r="D38" s="177"/>
      <c r="E38" s="177"/>
      <c r="F38" s="177"/>
      <c r="G38" s="178"/>
    </row>
    <row r="39" spans="1:7" ht="30" customHeight="1" x14ac:dyDescent="0.25">
      <c r="A39" s="145" t="s">
        <v>133</v>
      </c>
      <c r="B39" s="118"/>
      <c r="C39" s="119"/>
      <c r="D39" s="128">
        <f>IF(OR(COUNT(D35)&gt;1,MAX(D35)&gt;4),"kontrolli hindepunkte",D35/4*5)</f>
        <v>0</v>
      </c>
      <c r="E39" s="152"/>
      <c r="F39" s="152"/>
      <c r="G39" s="153"/>
    </row>
    <row r="40" spans="1:7" x14ac:dyDescent="0.25">
      <c r="A40" s="150" t="s">
        <v>106</v>
      </c>
      <c r="B40" s="151"/>
      <c r="C40" s="118"/>
      <c r="D40" s="118"/>
      <c r="E40" s="118"/>
      <c r="F40" s="118"/>
      <c r="G40" s="119"/>
    </row>
    <row r="41" spans="1:7" x14ac:dyDescent="0.25">
      <c r="A41" s="45"/>
      <c r="B41" s="155" t="s">
        <v>89</v>
      </c>
      <c r="C41" s="118"/>
      <c r="D41" s="118"/>
      <c r="E41" s="118"/>
      <c r="F41" s="118"/>
      <c r="G41" s="119"/>
    </row>
    <row r="42" spans="1:7" x14ac:dyDescent="0.25">
      <c r="A42" s="53" t="s">
        <v>107</v>
      </c>
      <c r="B42" s="94" t="s">
        <v>111</v>
      </c>
      <c r="C42" s="47">
        <v>1</v>
      </c>
      <c r="D42" s="176">
        <v>1</v>
      </c>
      <c r="E42" s="161"/>
      <c r="F42" s="161"/>
      <c r="G42" s="179"/>
    </row>
    <row r="43" spans="1:7" x14ac:dyDescent="0.25">
      <c r="A43" s="53" t="s">
        <v>108</v>
      </c>
      <c r="B43" s="94" t="s">
        <v>112</v>
      </c>
      <c r="C43" s="47">
        <v>2</v>
      </c>
      <c r="D43" s="161"/>
      <c r="E43" s="161"/>
      <c r="F43" s="161"/>
      <c r="G43" s="180"/>
    </row>
    <row r="44" spans="1:7" x14ac:dyDescent="0.25">
      <c r="A44" s="53" t="s">
        <v>109</v>
      </c>
      <c r="B44" s="94" t="s">
        <v>113</v>
      </c>
      <c r="C44" s="47">
        <v>3</v>
      </c>
      <c r="D44" s="161"/>
      <c r="E44" s="161"/>
      <c r="F44" s="161"/>
      <c r="G44" s="180"/>
    </row>
    <row r="45" spans="1:7" x14ac:dyDescent="0.25">
      <c r="A45" s="53" t="s">
        <v>110</v>
      </c>
      <c r="B45" s="94" t="s">
        <v>114</v>
      </c>
      <c r="C45" s="47">
        <v>4</v>
      </c>
      <c r="D45" s="161"/>
      <c r="E45" s="161"/>
      <c r="F45" s="161"/>
      <c r="G45" s="180"/>
    </row>
    <row r="46" spans="1:7" ht="30" customHeight="1" x14ac:dyDescent="0.25">
      <c r="A46" s="145" t="s">
        <v>134</v>
      </c>
      <c r="B46" s="118"/>
      <c r="C46" s="119"/>
      <c r="D46" s="122">
        <f>IF(OR(COUNT(D42)&gt;1,MAX(D42)&gt;4),"kontrolli hindepunkte",D42/4*5)</f>
        <v>1.25</v>
      </c>
      <c r="E46" s="129"/>
      <c r="F46" s="129"/>
      <c r="G46" s="130"/>
    </row>
    <row r="47" spans="1:7" x14ac:dyDescent="0.25">
      <c r="A47" s="89" t="s">
        <v>25</v>
      </c>
      <c r="B47" s="91"/>
      <c r="C47" s="70"/>
      <c r="D47" s="70"/>
      <c r="E47" s="70"/>
      <c r="F47" s="70"/>
      <c r="G47" s="72"/>
    </row>
    <row r="48" spans="1:7" ht="45" x14ac:dyDescent="0.25">
      <c r="A48" s="49" t="s">
        <v>26</v>
      </c>
      <c r="B48" s="84" t="s">
        <v>80</v>
      </c>
      <c r="C48" s="73" t="s">
        <v>9</v>
      </c>
      <c r="D48" s="99">
        <v>2</v>
      </c>
      <c r="E48" s="99">
        <v>1</v>
      </c>
      <c r="F48" s="99">
        <v>0</v>
      </c>
      <c r="G48" s="102">
        <f>SUM(D48:F48)/3</f>
        <v>1</v>
      </c>
    </row>
    <row r="49" spans="1:7" ht="60" x14ac:dyDescent="0.25">
      <c r="A49" s="49" t="s">
        <v>27</v>
      </c>
      <c r="B49" s="100" t="s">
        <v>70</v>
      </c>
      <c r="C49" s="73" t="s">
        <v>9</v>
      </c>
      <c r="D49" s="99">
        <v>0</v>
      </c>
      <c r="E49" s="99">
        <v>0</v>
      </c>
      <c r="F49" s="99">
        <v>0</v>
      </c>
      <c r="G49" s="102">
        <f>SUM(D49:F49)/3</f>
        <v>0</v>
      </c>
    </row>
    <row r="50" spans="1:7" ht="60" x14ac:dyDescent="0.25">
      <c r="A50" s="49" t="s">
        <v>28</v>
      </c>
      <c r="B50" s="84" t="s">
        <v>71</v>
      </c>
      <c r="C50" s="73" t="s">
        <v>9</v>
      </c>
      <c r="D50" s="99">
        <v>0</v>
      </c>
      <c r="E50" s="99">
        <v>0</v>
      </c>
      <c r="F50" s="99">
        <v>0</v>
      </c>
      <c r="G50" s="102">
        <f>SUM(D50:F50)/3</f>
        <v>0</v>
      </c>
    </row>
    <row r="51" spans="1:7" ht="45.75" customHeight="1" x14ac:dyDescent="0.25">
      <c r="A51" s="144" t="s">
        <v>61</v>
      </c>
      <c r="B51" s="142"/>
      <c r="C51" s="143"/>
      <c r="D51" s="75">
        <f>IF(AND(OR(D48=0,D48=1,D48=2,D48=3,D48=4),OR(D49=0,D49=1,D49=2,D49=3,D49=4),OR(D50=0,D50=1,D50=2,D50=3,D50=4)),SUM(D48:D50)/12*15,"kontrolli hindepunkte")</f>
        <v>2.5</v>
      </c>
      <c r="E51" s="75">
        <f>IF(AND(OR(E48=0,E48=1,E48=2,E48=3,E48=4),OR(E49=0,E49=1,E49=2,E49=3,E49=4),OR(E50=0,E50=1,E50=2,E50=3,E50=4)),SUM(E48:E50)/12*15,"kontrolli hindepunkte")</f>
        <v>1.25</v>
      </c>
      <c r="F51" s="75">
        <f>IF(AND(OR(F48=0,F48=1,F48=2,F48=3,F48=4),OR(F49=0,F49=1,F49=2,F49=3,F49=4),OR(F50=0,F50=1,F50=2,F50=3,F50=4)),SUM(F48:F50)/12*15,"kontrolli hindepunkte")</f>
        <v>0</v>
      </c>
      <c r="G51" s="57">
        <f>SUM(D51:F51)/3</f>
        <v>1.25</v>
      </c>
    </row>
    <row r="52" spans="1:7" ht="30.75" customHeight="1" x14ac:dyDescent="0.25">
      <c r="A52" s="150" t="s">
        <v>29</v>
      </c>
      <c r="B52" s="151"/>
      <c r="C52" s="151"/>
      <c r="D52" s="151"/>
      <c r="E52" s="151"/>
      <c r="F52" s="151"/>
      <c r="G52" s="171"/>
    </row>
    <row r="53" spans="1:7" ht="45" x14ac:dyDescent="0.25">
      <c r="A53" s="49" t="s">
        <v>30</v>
      </c>
      <c r="B53" s="84" t="s">
        <v>81</v>
      </c>
      <c r="C53" s="73" t="s">
        <v>9</v>
      </c>
      <c r="D53" s="63">
        <v>0</v>
      </c>
      <c r="E53" s="63">
        <v>0</v>
      </c>
      <c r="F53" s="63">
        <v>0</v>
      </c>
      <c r="G53" s="102">
        <f>SUM(D53:F53)/3</f>
        <v>0</v>
      </c>
    </row>
    <row r="54" spans="1:7" ht="29.25" customHeight="1" x14ac:dyDescent="0.25">
      <c r="A54" s="144" t="s">
        <v>62</v>
      </c>
      <c r="B54" s="142"/>
      <c r="C54" s="143"/>
      <c r="D54" s="75">
        <f>IF(OR(D53=0,D53=1,D53=2,D53=3,D53=4),D53/4*15,"kontrolli hindepunkte")</f>
        <v>0</v>
      </c>
      <c r="E54" s="75">
        <f>IF(OR(E53=0,E53=1,E53=2,E53=3,E53=4),E53/4*15,"kontrolli hindepunkte")</f>
        <v>0</v>
      </c>
      <c r="F54" s="75">
        <f>IF(OR(F53=0,F53=1,F53=2,F53=3,F53=4),F53/4*15,"kontrolli hindepunkte")</f>
        <v>0</v>
      </c>
      <c r="G54" s="57">
        <f>SUM(D54:F54)/3</f>
        <v>0</v>
      </c>
    </row>
    <row r="55" spans="1:7" x14ac:dyDescent="0.25">
      <c r="A55" s="92" t="s">
        <v>31</v>
      </c>
      <c r="B55" s="91"/>
      <c r="C55" s="93"/>
      <c r="D55" s="78"/>
      <c r="E55" s="78"/>
      <c r="F55" s="78"/>
      <c r="G55" s="79"/>
    </row>
    <row r="56" spans="1:7" ht="45" x14ac:dyDescent="0.25">
      <c r="A56" s="50" t="s">
        <v>32</v>
      </c>
      <c r="B56" s="86" t="s">
        <v>82</v>
      </c>
      <c r="C56" s="81"/>
      <c r="D56" s="76"/>
      <c r="E56" s="76"/>
      <c r="F56" s="76"/>
      <c r="G56" s="77"/>
    </row>
    <row r="57" spans="1:7" x14ac:dyDescent="0.25">
      <c r="A57" s="51" t="s">
        <v>33</v>
      </c>
      <c r="B57" s="85" t="s">
        <v>37</v>
      </c>
      <c r="C57" s="80">
        <v>1</v>
      </c>
      <c r="D57" s="146">
        <v>2</v>
      </c>
      <c r="E57" s="146">
        <v>2</v>
      </c>
      <c r="F57" s="146">
        <v>2</v>
      </c>
      <c r="G57" s="173">
        <f>SUM(D57:F60)/3</f>
        <v>2</v>
      </c>
    </row>
    <row r="58" spans="1:7" x14ac:dyDescent="0.25">
      <c r="A58" s="51" t="s">
        <v>34</v>
      </c>
      <c r="B58" s="85" t="s">
        <v>38</v>
      </c>
      <c r="C58" s="73">
        <v>2</v>
      </c>
      <c r="D58" s="147"/>
      <c r="E58" s="147"/>
      <c r="F58" s="147"/>
      <c r="G58" s="174"/>
    </row>
    <row r="59" spans="1:7" x14ac:dyDescent="0.25">
      <c r="A59" s="51" t="s">
        <v>35</v>
      </c>
      <c r="B59" s="85" t="s">
        <v>39</v>
      </c>
      <c r="C59" s="73">
        <v>3</v>
      </c>
      <c r="D59" s="147"/>
      <c r="E59" s="147"/>
      <c r="F59" s="147"/>
      <c r="G59" s="174"/>
    </row>
    <row r="60" spans="1:7" x14ac:dyDescent="0.25">
      <c r="A60" s="51" t="s">
        <v>36</v>
      </c>
      <c r="B60" s="85" t="s">
        <v>40</v>
      </c>
      <c r="C60" s="73">
        <v>4</v>
      </c>
      <c r="D60" s="148"/>
      <c r="E60" s="148"/>
      <c r="F60" s="148"/>
      <c r="G60" s="175"/>
    </row>
    <row r="61" spans="1:7" ht="30" customHeight="1" x14ac:dyDescent="0.25">
      <c r="A61" s="144" t="s">
        <v>62</v>
      </c>
      <c r="B61" s="142"/>
      <c r="C61" s="143"/>
      <c r="D61" s="82">
        <f>IF(OR(COUNT(D57:D60)&gt;1,MAX(D57:D60)&gt;4),"kontrolli hindepunkte",SUM(D57:D60)/4*15)</f>
        <v>7.5</v>
      </c>
      <c r="E61" s="82">
        <f>IF(OR(COUNT(E57:E60)&gt;1,MAX(E57:E60)&gt;4),"kontrolli hindepunkte",SUM(E57:E60)/4*15)</f>
        <v>7.5</v>
      </c>
      <c r="F61" s="82">
        <f>IF(OR(COUNT(F57:F60)&gt;1,MAX(F57:F60)&gt;4),"kontrolli hindepunkte",SUM(F57:F60)/4*15)</f>
        <v>7.5</v>
      </c>
      <c r="G61" s="75">
        <f>SUM(D61:F61)/3</f>
        <v>7.5</v>
      </c>
    </row>
    <row r="62" spans="1:7" x14ac:dyDescent="0.25">
      <c r="A62" s="71" t="s">
        <v>41</v>
      </c>
      <c r="B62" s="91"/>
      <c r="C62" s="70"/>
      <c r="D62" s="70"/>
      <c r="E62" s="70"/>
      <c r="F62" s="70"/>
      <c r="G62" s="72"/>
    </row>
    <row r="63" spans="1:7" ht="30" x14ac:dyDescent="0.25">
      <c r="A63" s="54" t="s">
        <v>42</v>
      </c>
      <c r="B63" s="86" t="s">
        <v>83</v>
      </c>
      <c r="C63" s="70"/>
      <c r="D63" s="70"/>
      <c r="E63" s="70"/>
      <c r="F63" s="70"/>
      <c r="G63" s="72"/>
    </row>
    <row r="64" spans="1:7" x14ac:dyDescent="0.25">
      <c r="A64" s="51" t="s">
        <v>43</v>
      </c>
      <c r="B64" s="85" t="s">
        <v>48</v>
      </c>
      <c r="C64" s="73">
        <v>1</v>
      </c>
      <c r="D64" s="114">
        <v>2</v>
      </c>
      <c r="E64" s="114">
        <v>2</v>
      </c>
      <c r="F64" s="114">
        <v>3</v>
      </c>
      <c r="G64" s="173">
        <f>SUM(D64:F67)/3</f>
        <v>2.3333333333333335</v>
      </c>
    </row>
    <row r="65" spans="1:7" x14ac:dyDescent="0.25">
      <c r="A65" s="51" t="s">
        <v>44</v>
      </c>
      <c r="B65" s="85" t="s">
        <v>49</v>
      </c>
      <c r="C65" s="73">
        <v>2</v>
      </c>
      <c r="D65" s="115"/>
      <c r="E65" s="115"/>
      <c r="F65" s="115"/>
      <c r="G65" s="174"/>
    </row>
    <row r="66" spans="1:7" x14ac:dyDescent="0.25">
      <c r="A66" s="51" t="s">
        <v>45</v>
      </c>
      <c r="B66" s="85" t="s">
        <v>50</v>
      </c>
      <c r="C66" s="73">
        <v>3</v>
      </c>
      <c r="D66" s="115"/>
      <c r="E66" s="115"/>
      <c r="F66" s="115"/>
      <c r="G66" s="174"/>
    </row>
    <row r="67" spans="1:7" x14ac:dyDescent="0.25">
      <c r="A67" s="51" t="s">
        <v>46</v>
      </c>
      <c r="B67" s="85" t="s">
        <v>51</v>
      </c>
      <c r="C67" s="73">
        <v>4</v>
      </c>
      <c r="D67" s="116"/>
      <c r="E67" s="116"/>
      <c r="F67" s="116"/>
      <c r="G67" s="175"/>
    </row>
    <row r="68" spans="1:7" ht="45" x14ac:dyDescent="0.25">
      <c r="A68" s="55" t="s">
        <v>47</v>
      </c>
      <c r="B68" s="94" t="s">
        <v>84</v>
      </c>
      <c r="C68" s="73" t="s">
        <v>9</v>
      </c>
      <c r="D68" s="99">
        <v>4</v>
      </c>
      <c r="E68" s="99">
        <v>2</v>
      </c>
      <c r="F68" s="99">
        <v>4</v>
      </c>
      <c r="G68" s="102">
        <f>SUM(D68:F68)/3</f>
        <v>3.3333333333333335</v>
      </c>
    </row>
    <row r="69" spans="1:7" ht="30" customHeight="1" x14ac:dyDescent="0.25">
      <c r="A69" s="144" t="s">
        <v>60</v>
      </c>
      <c r="B69" s="142"/>
      <c r="C69" s="143"/>
      <c r="D69" s="75">
        <f>IF(AND(OR(D64=0,D64=1,D64=2,D64=3,D64=4),OR(D68=0,D68=1,D68=2,D68=3,D68=4)),SUM(D64:D68)/8*10,"kontrolli hindepunkte")</f>
        <v>7.5</v>
      </c>
      <c r="E69" s="75">
        <f>IF(AND(OR(E64=0,E64=1,E64=2,E64=3,E64=4),OR(E68=0,E68=1,E68=2,E68=3,E68=4)),SUM(E64:E68)/8*10,"kontrolli hindepunkte")</f>
        <v>5</v>
      </c>
      <c r="F69" s="75">
        <f>IF(AND(OR(F64=0,F64=1,F64=2,F64=3,F64=4),OR(F68=0,F68=1,F68=2,F68=3,F68=4)),SUM(F64:F68)/8*10,"kontrolli hindepunkte")</f>
        <v>8.75</v>
      </c>
      <c r="G69" s="75">
        <f>SUM(D69:F69)/3</f>
        <v>7.083333333333333</v>
      </c>
    </row>
    <row r="70" spans="1:7" x14ac:dyDescent="0.25">
      <c r="A70" s="117" t="s">
        <v>127</v>
      </c>
      <c r="B70" s="118"/>
      <c r="C70" s="118"/>
      <c r="D70" s="118"/>
      <c r="E70" s="118"/>
      <c r="F70" s="118"/>
      <c r="G70" s="119"/>
    </row>
    <row r="71" spans="1:7" x14ac:dyDescent="0.25">
      <c r="A71" s="59" t="s">
        <v>116</v>
      </c>
      <c r="B71" s="131" t="s">
        <v>117</v>
      </c>
      <c r="C71" s="118"/>
      <c r="D71" s="118"/>
      <c r="E71" s="118"/>
      <c r="F71" s="118"/>
      <c r="G71" s="119"/>
    </row>
    <row r="72" spans="1:7" x14ac:dyDescent="0.25">
      <c r="A72" s="59" t="s">
        <v>118</v>
      </c>
      <c r="B72" s="58" t="s">
        <v>122</v>
      </c>
      <c r="C72" s="61">
        <v>1</v>
      </c>
      <c r="D72" s="132">
        <v>1</v>
      </c>
      <c r="E72" s="133"/>
      <c r="F72" s="134"/>
      <c r="G72" s="111"/>
    </row>
    <row r="73" spans="1:7" x14ac:dyDescent="0.25">
      <c r="A73" s="59" t="s">
        <v>119</v>
      </c>
      <c r="B73" s="60" t="s">
        <v>123</v>
      </c>
      <c r="C73" s="61">
        <v>2</v>
      </c>
      <c r="D73" s="135"/>
      <c r="E73" s="136"/>
      <c r="F73" s="137"/>
      <c r="G73" s="112"/>
    </row>
    <row r="74" spans="1:7" x14ac:dyDescent="0.25">
      <c r="A74" s="59" t="s">
        <v>120</v>
      </c>
      <c r="B74" s="60" t="s">
        <v>124</v>
      </c>
      <c r="C74" s="61">
        <v>3</v>
      </c>
      <c r="D74" s="135"/>
      <c r="E74" s="136"/>
      <c r="F74" s="137"/>
      <c r="G74" s="112"/>
    </row>
    <row r="75" spans="1:7" x14ac:dyDescent="0.25">
      <c r="A75" s="59" t="s">
        <v>121</v>
      </c>
      <c r="B75" s="60" t="s">
        <v>125</v>
      </c>
      <c r="C75" s="61">
        <v>4</v>
      </c>
      <c r="D75" s="138"/>
      <c r="E75" s="139"/>
      <c r="F75" s="140"/>
      <c r="G75" s="113"/>
    </row>
    <row r="76" spans="1:7" ht="29.25" customHeight="1" x14ac:dyDescent="0.25">
      <c r="A76" s="125" t="s">
        <v>128</v>
      </c>
      <c r="B76" s="126"/>
      <c r="C76" s="127"/>
      <c r="D76" s="128">
        <f>IF(OR(COUNT(D72)&gt;1,MAX(D72)&gt;4),"kontrolli hindepunkte",D72/4*10)</f>
        <v>2.5</v>
      </c>
      <c r="E76" s="129"/>
      <c r="F76" s="129"/>
      <c r="G76" s="130"/>
    </row>
    <row r="77" spans="1:7" x14ac:dyDescent="0.25">
      <c r="A77" s="67" t="s">
        <v>52</v>
      </c>
      <c r="B77" s="91"/>
      <c r="C77" s="70"/>
      <c r="D77" s="70"/>
      <c r="E77" s="70"/>
      <c r="F77" s="70"/>
      <c r="G77" s="72"/>
    </row>
    <row r="78" spans="1:7" x14ac:dyDescent="0.25">
      <c r="A78" s="54" t="s">
        <v>54</v>
      </c>
      <c r="B78" s="90" t="s">
        <v>53</v>
      </c>
      <c r="C78" s="70"/>
      <c r="D78" s="70"/>
      <c r="E78" s="70"/>
      <c r="F78" s="70"/>
      <c r="G78" s="72"/>
    </row>
    <row r="79" spans="1:7" x14ac:dyDescent="0.25">
      <c r="A79" s="51" t="s">
        <v>55</v>
      </c>
      <c r="B79" s="85" t="s">
        <v>57</v>
      </c>
      <c r="C79" s="73">
        <v>4</v>
      </c>
      <c r="D79" s="96">
        <v>0</v>
      </c>
      <c r="E79" s="96">
        <v>0</v>
      </c>
      <c r="F79" s="96">
        <v>0</v>
      </c>
      <c r="G79" s="102">
        <f>SUM(D79:F79)/3</f>
        <v>0</v>
      </c>
    </row>
    <row r="80" spans="1:7" x14ac:dyDescent="0.25">
      <c r="A80" s="51" t="s">
        <v>56</v>
      </c>
      <c r="B80" s="85" t="s">
        <v>58</v>
      </c>
      <c r="C80" s="73">
        <v>4</v>
      </c>
      <c r="D80" s="96">
        <v>0</v>
      </c>
      <c r="E80" s="96">
        <v>0</v>
      </c>
      <c r="F80" s="96">
        <v>0</v>
      </c>
      <c r="G80" s="102">
        <f>SUM(D80:F80)/3</f>
        <v>0</v>
      </c>
    </row>
    <row r="81" spans="1:7" ht="30.75" customHeight="1" x14ac:dyDescent="0.25">
      <c r="A81" s="144" t="s">
        <v>63</v>
      </c>
      <c r="B81" s="142"/>
      <c r="C81" s="143"/>
      <c r="D81" s="75">
        <f>IF(AND(OR(D79=0,D79=4),OR(D80=0,D80=4)),SUM(D79:D80)/8*5,"kontrolli hindepunkte")</f>
        <v>0</v>
      </c>
      <c r="E81" s="75">
        <f>IF(AND(OR(E79=0,E79=4),OR(E80=0,E80=4)),SUM(E79:E80)/8*5,"kontrolli hindepunkte")</f>
        <v>0</v>
      </c>
      <c r="F81" s="75">
        <f>IF(AND(OR(F79=0,F79=4),OR(F80=0,F80=4)),SUM(F79:F80)/8*5,"kontrolli hindepunkte")</f>
        <v>0</v>
      </c>
      <c r="G81" s="57">
        <f>SUM(D81:F81)/3</f>
        <v>0</v>
      </c>
    </row>
    <row r="82" spans="1:7" x14ac:dyDescent="0.25">
      <c r="A82" s="141" t="s">
        <v>66</v>
      </c>
      <c r="B82" s="142"/>
      <c r="C82" s="143"/>
      <c r="D82" s="83">
        <f>D13+D25+D51+D54+D61+D69+D81</f>
        <v>25</v>
      </c>
      <c r="E82" s="83">
        <f>E13+E25+E51+E54+E61+E69+E81</f>
        <v>22.5</v>
      </c>
      <c r="F82" s="83">
        <f>F13+F25+F51+F54+F61+F69+F81</f>
        <v>26.25</v>
      </c>
      <c r="G82" s="48">
        <f>G13+G25+G51+G54+G61+G69+G81</f>
        <v>24.583333333333332</v>
      </c>
    </row>
    <row r="83" spans="1:7" x14ac:dyDescent="0.25">
      <c r="A83" s="120" t="s">
        <v>115</v>
      </c>
      <c r="B83" s="120"/>
      <c r="C83" s="120"/>
      <c r="D83" s="122">
        <f>D32+D39+D46+D76</f>
        <v>3.75</v>
      </c>
      <c r="E83" s="123"/>
      <c r="F83" s="123"/>
      <c r="G83" s="124"/>
    </row>
    <row r="84" spans="1:7" x14ac:dyDescent="0.25">
      <c r="A84" s="120" t="s">
        <v>126</v>
      </c>
      <c r="B84" s="120"/>
      <c r="C84" s="120"/>
      <c r="D84" s="121"/>
      <c r="E84" s="121"/>
      <c r="F84" s="121"/>
      <c r="G84" s="48">
        <f>G82+D83</f>
        <v>28.333333333333332</v>
      </c>
    </row>
  </sheetData>
  <sheetProtection selectLockedCells="1"/>
  <mergeCells count="61">
    <mergeCell ref="A81:C81"/>
    <mergeCell ref="A82:C82"/>
    <mergeCell ref="A83:C83"/>
    <mergeCell ref="D83:G83"/>
    <mergeCell ref="A84:F84"/>
    <mergeCell ref="A70:G70"/>
    <mergeCell ref="B71:G71"/>
    <mergeCell ref="D72:F75"/>
    <mergeCell ref="G72:G75"/>
    <mergeCell ref="A76:C76"/>
    <mergeCell ref="D76:G76"/>
    <mergeCell ref="A69:C69"/>
    <mergeCell ref="A51:C51"/>
    <mergeCell ref="A52:G52"/>
    <mergeCell ref="A54:C54"/>
    <mergeCell ref="D57:D60"/>
    <mergeCell ref="E57:E60"/>
    <mergeCell ref="F57:F60"/>
    <mergeCell ref="G57:G60"/>
    <mergeCell ref="A61:C61"/>
    <mergeCell ref="D64:D67"/>
    <mergeCell ref="E64:E67"/>
    <mergeCell ref="F64:F67"/>
    <mergeCell ref="G64:G67"/>
    <mergeCell ref="A40:G40"/>
    <mergeCell ref="B41:G41"/>
    <mergeCell ref="D42:F45"/>
    <mergeCell ref="G42:G45"/>
    <mergeCell ref="A46:C46"/>
    <mergeCell ref="D46:G46"/>
    <mergeCell ref="A33:G33"/>
    <mergeCell ref="B34:G34"/>
    <mergeCell ref="D35:F38"/>
    <mergeCell ref="G35:G38"/>
    <mergeCell ref="A39:C39"/>
    <mergeCell ref="D39:G39"/>
    <mergeCell ref="A26:G26"/>
    <mergeCell ref="B27:G27"/>
    <mergeCell ref="D28:F31"/>
    <mergeCell ref="G28:G31"/>
    <mergeCell ref="A32:C32"/>
    <mergeCell ref="D32:G32"/>
    <mergeCell ref="A25:C25"/>
    <mergeCell ref="A8:G8"/>
    <mergeCell ref="A13:C13"/>
    <mergeCell ref="B15:G15"/>
    <mergeCell ref="D16:D19"/>
    <mergeCell ref="E16:E19"/>
    <mergeCell ref="F16:F19"/>
    <mergeCell ref="G16:G19"/>
    <mergeCell ref="B20:G20"/>
    <mergeCell ref="D21:D24"/>
    <mergeCell ref="E21:E24"/>
    <mergeCell ref="F21:F24"/>
    <mergeCell ref="G21:G24"/>
    <mergeCell ref="A2:G2"/>
    <mergeCell ref="A3:G3"/>
    <mergeCell ref="A4:B4"/>
    <mergeCell ref="C4:G4"/>
    <mergeCell ref="A5:B5"/>
    <mergeCell ref="C5:G5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ignoredErrors>
    <ignoredError sqref="A16:A24 A28:A31 A35:A38 A42:A45 A64:A67 A72:A75 B72 A79:A80" twoDigitTextYear="1"/>
    <ignoredError sqref="G79:G80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workbookViewId="0">
      <selection activeCell="A47" sqref="A47"/>
    </sheetView>
  </sheetViews>
  <sheetFormatPr defaultRowHeight="15" x14ac:dyDescent="0.25"/>
  <cols>
    <col min="1" max="1" width="5.42578125" style="62" customWidth="1"/>
    <col min="2" max="2" width="65.42578125" style="62" customWidth="1"/>
    <col min="3" max="3" width="8.85546875" style="62" customWidth="1"/>
    <col min="4" max="4" width="13.42578125" style="62" customWidth="1"/>
    <col min="5" max="5" width="13.28515625" style="62" customWidth="1"/>
    <col min="6" max="6" width="13" style="62" customWidth="1"/>
    <col min="7" max="7" width="14.28515625" style="62" customWidth="1"/>
    <col min="8" max="16384" width="9.140625" style="62"/>
  </cols>
  <sheetData>
    <row r="1" spans="1:9" x14ac:dyDescent="0.25">
      <c r="A1" s="66" t="s">
        <v>129</v>
      </c>
      <c r="B1" s="66"/>
      <c r="C1" s="66"/>
      <c r="D1" s="66"/>
      <c r="E1" s="66"/>
      <c r="F1" s="66"/>
      <c r="G1" s="66"/>
    </row>
    <row r="2" spans="1:9" ht="30.75" customHeight="1" x14ac:dyDescent="0.25">
      <c r="A2" s="162" t="s">
        <v>0</v>
      </c>
      <c r="B2" s="163"/>
      <c r="C2" s="163"/>
      <c r="D2" s="163"/>
      <c r="E2" s="163"/>
      <c r="F2" s="163"/>
      <c r="G2" s="163"/>
    </row>
    <row r="3" spans="1:9" x14ac:dyDescent="0.25">
      <c r="A3" s="164"/>
      <c r="B3" s="165"/>
      <c r="C3" s="165"/>
      <c r="D3" s="165"/>
      <c r="E3" s="165"/>
      <c r="F3" s="165"/>
      <c r="G3" s="165"/>
    </row>
    <row r="4" spans="1:9" x14ac:dyDescent="0.25">
      <c r="A4" s="169" t="s">
        <v>1</v>
      </c>
      <c r="B4" s="120"/>
      <c r="C4" s="166">
        <f>'hindepunktide koond'!A9</f>
        <v>642316780012</v>
      </c>
      <c r="D4" s="167"/>
      <c r="E4" s="167"/>
      <c r="F4" s="167"/>
      <c r="G4" s="168"/>
    </row>
    <row r="5" spans="1:9" x14ac:dyDescent="0.25">
      <c r="A5" s="169" t="s">
        <v>129</v>
      </c>
      <c r="B5" s="120"/>
      <c r="C5" s="166" t="s">
        <v>129</v>
      </c>
      <c r="D5" s="167"/>
      <c r="E5" s="167"/>
      <c r="F5" s="167"/>
      <c r="G5" s="168"/>
    </row>
    <row r="7" spans="1:9" ht="45" x14ac:dyDescent="0.25">
      <c r="A7" s="67"/>
      <c r="B7" s="68" t="s">
        <v>2</v>
      </c>
      <c r="C7" s="69" t="s">
        <v>3</v>
      </c>
      <c r="D7" s="39" t="s">
        <v>85</v>
      </c>
      <c r="E7" s="39" t="s">
        <v>86</v>
      </c>
      <c r="F7" s="39" t="s">
        <v>87</v>
      </c>
      <c r="G7" s="40" t="s">
        <v>88</v>
      </c>
    </row>
    <row r="8" spans="1:9" x14ac:dyDescent="0.25">
      <c r="A8" s="154" t="s">
        <v>4</v>
      </c>
      <c r="B8" s="118"/>
      <c r="C8" s="118"/>
      <c r="D8" s="118"/>
      <c r="E8" s="118"/>
      <c r="F8" s="118"/>
      <c r="G8" s="119"/>
    </row>
    <row r="9" spans="1:9" ht="30" x14ac:dyDescent="0.25">
      <c r="A9" s="49" t="s">
        <v>5</v>
      </c>
      <c r="B9" s="84" t="s">
        <v>73</v>
      </c>
      <c r="C9" s="73" t="s">
        <v>9</v>
      </c>
      <c r="D9" s="99">
        <v>4</v>
      </c>
      <c r="E9" s="99">
        <v>4</v>
      </c>
      <c r="F9" s="99">
        <v>4</v>
      </c>
      <c r="G9" s="102">
        <f>SUM(D9:F9)/3</f>
        <v>4</v>
      </c>
    </row>
    <row r="10" spans="1:9" ht="30" x14ac:dyDescent="0.25">
      <c r="A10" s="49" t="s">
        <v>6</v>
      </c>
      <c r="B10" s="84" t="s">
        <v>74</v>
      </c>
      <c r="C10" s="73" t="s">
        <v>67</v>
      </c>
      <c r="D10" s="99">
        <v>2</v>
      </c>
      <c r="E10" s="99">
        <v>1</v>
      </c>
      <c r="F10" s="107">
        <v>2</v>
      </c>
      <c r="G10" s="102">
        <f t="shared" ref="G10:G12" si="0">SUM(D10:F10)/3</f>
        <v>1.6666666666666667</v>
      </c>
      <c r="I10" s="106"/>
    </row>
    <row r="11" spans="1:9" ht="45" x14ac:dyDescent="0.25">
      <c r="A11" s="49" t="s">
        <v>7</v>
      </c>
      <c r="B11" s="84" t="s">
        <v>75</v>
      </c>
      <c r="C11" s="73" t="s">
        <v>9</v>
      </c>
      <c r="D11" s="99">
        <v>2</v>
      </c>
      <c r="E11" s="99">
        <v>3</v>
      </c>
      <c r="F11" s="99">
        <v>4</v>
      </c>
      <c r="G11" s="102">
        <f t="shared" si="0"/>
        <v>3</v>
      </c>
    </row>
    <row r="12" spans="1:9" ht="64.5" customHeight="1" x14ac:dyDescent="0.25">
      <c r="A12" s="49" t="s">
        <v>8</v>
      </c>
      <c r="B12" s="84" t="s">
        <v>76</v>
      </c>
      <c r="C12" s="73" t="s">
        <v>9</v>
      </c>
      <c r="D12" s="99">
        <v>2</v>
      </c>
      <c r="E12" s="99">
        <v>3</v>
      </c>
      <c r="F12" s="99">
        <v>4</v>
      </c>
      <c r="G12" s="102">
        <f t="shared" si="0"/>
        <v>3</v>
      </c>
    </row>
    <row r="13" spans="1:9" ht="43.5" customHeight="1" x14ac:dyDescent="0.25">
      <c r="A13" s="170" t="s">
        <v>59</v>
      </c>
      <c r="B13" s="151"/>
      <c r="C13" s="171"/>
      <c r="D13" s="75">
        <f>IF(AND(OR(D9=0,D9=1,D9=2,D9=3,D9=4),OR(D10=0,D10=1,D10=2),OR(D11=0,D11=1,D11=2,D11=3,D11=4),OR(D12=0,D12=1,D12=2,D12=3,D12=4)),SUM(D9:D12)/14*15,"kontrolli hindepunkte")</f>
        <v>10.714285714285715</v>
      </c>
      <c r="E13" s="75">
        <f>IF(AND(OR(E9=0,E9=1,E9=2,E9=3,E9=4),OR(E10=0,E10=1,E10=2),OR(E11=0,E11=1,E11=2,E11=3,E11=4),OR(E12=0,E12=1,E12=2,E12=3,E12=4)),SUM(E9:E12)/14*15,"kontrolli hindepunkte")</f>
        <v>11.785714285714285</v>
      </c>
      <c r="F13" s="75">
        <f>IF(AND(OR(F9=0,F9=1,F9=2,F9=3,F9=4),OR(F10=0,F10=1,F10=2),OR(F11=0,F11=1,F11=2,F11=3,F11=4),OR(F12=0,F12=1,F12=2,F12=3,F12=4)),SUM(F9:F12)/14*15,"kontrolli hindepunkte")</f>
        <v>15</v>
      </c>
      <c r="G13" s="74">
        <f>SUM(D13:F13)/3</f>
        <v>12.5</v>
      </c>
    </row>
    <row r="14" spans="1:9" x14ac:dyDescent="0.25">
      <c r="A14" s="87" t="s">
        <v>77</v>
      </c>
      <c r="B14" s="70"/>
      <c r="C14" s="64"/>
      <c r="D14" s="64"/>
      <c r="E14" s="64"/>
      <c r="F14" s="64"/>
      <c r="G14" s="65"/>
    </row>
    <row r="15" spans="1:9" ht="30" customHeight="1" x14ac:dyDescent="0.25">
      <c r="A15" s="50" t="s">
        <v>10</v>
      </c>
      <c r="B15" s="155" t="s">
        <v>78</v>
      </c>
      <c r="C15" s="118"/>
      <c r="D15" s="118"/>
      <c r="E15" s="118"/>
      <c r="F15" s="118"/>
      <c r="G15" s="119"/>
    </row>
    <row r="16" spans="1:9" x14ac:dyDescent="0.25">
      <c r="A16" s="51" t="s">
        <v>11</v>
      </c>
      <c r="B16" s="85" t="s">
        <v>15</v>
      </c>
      <c r="C16" s="73">
        <v>1</v>
      </c>
      <c r="D16" s="158">
        <v>3</v>
      </c>
      <c r="E16" s="158">
        <v>2</v>
      </c>
      <c r="F16" s="161">
        <v>4</v>
      </c>
      <c r="G16" s="172">
        <f>SUM(D16:F19)/3</f>
        <v>3</v>
      </c>
    </row>
    <row r="17" spans="1:7" x14ac:dyDescent="0.25">
      <c r="A17" s="51" t="s">
        <v>12</v>
      </c>
      <c r="B17" s="85" t="s">
        <v>68</v>
      </c>
      <c r="C17" s="73">
        <v>2</v>
      </c>
      <c r="D17" s="159"/>
      <c r="E17" s="159"/>
      <c r="F17" s="161"/>
      <c r="G17" s="172"/>
    </row>
    <row r="18" spans="1:7" x14ac:dyDescent="0.25">
      <c r="A18" s="51" t="s">
        <v>13</v>
      </c>
      <c r="B18" s="85" t="s">
        <v>72</v>
      </c>
      <c r="C18" s="73">
        <v>3</v>
      </c>
      <c r="D18" s="159"/>
      <c r="E18" s="159"/>
      <c r="F18" s="161"/>
      <c r="G18" s="172"/>
    </row>
    <row r="19" spans="1:7" x14ac:dyDescent="0.25">
      <c r="A19" s="51" t="s">
        <v>14</v>
      </c>
      <c r="B19" s="85" t="s">
        <v>69</v>
      </c>
      <c r="C19" s="73">
        <v>4</v>
      </c>
      <c r="D19" s="160"/>
      <c r="E19" s="160"/>
      <c r="F19" s="161"/>
      <c r="G19" s="172"/>
    </row>
    <row r="20" spans="1:7" x14ac:dyDescent="0.25">
      <c r="A20" s="50" t="s">
        <v>16</v>
      </c>
      <c r="B20" s="155" t="s">
        <v>79</v>
      </c>
      <c r="C20" s="156"/>
      <c r="D20" s="156"/>
      <c r="E20" s="156"/>
      <c r="F20" s="156"/>
      <c r="G20" s="157"/>
    </row>
    <row r="21" spans="1:7" x14ac:dyDescent="0.25">
      <c r="A21" s="51" t="s">
        <v>17</v>
      </c>
      <c r="B21" s="88" t="s">
        <v>21</v>
      </c>
      <c r="C21" s="73">
        <v>1</v>
      </c>
      <c r="D21" s="158">
        <v>3</v>
      </c>
      <c r="E21" s="158">
        <v>4</v>
      </c>
      <c r="F21" s="161">
        <v>4</v>
      </c>
      <c r="G21" s="172">
        <f>SUM(D21:F24)/3</f>
        <v>3.6666666666666665</v>
      </c>
    </row>
    <row r="22" spans="1:7" x14ac:dyDescent="0.25">
      <c r="A22" s="51" t="s">
        <v>18</v>
      </c>
      <c r="B22" s="88" t="s">
        <v>22</v>
      </c>
      <c r="C22" s="73">
        <v>2</v>
      </c>
      <c r="D22" s="159"/>
      <c r="E22" s="159"/>
      <c r="F22" s="161"/>
      <c r="G22" s="172"/>
    </row>
    <row r="23" spans="1:7" x14ac:dyDescent="0.25">
      <c r="A23" s="51" t="s">
        <v>19</v>
      </c>
      <c r="B23" s="88" t="s">
        <v>23</v>
      </c>
      <c r="C23" s="73">
        <v>3</v>
      </c>
      <c r="D23" s="159"/>
      <c r="E23" s="159"/>
      <c r="F23" s="161"/>
      <c r="G23" s="172"/>
    </row>
    <row r="24" spans="1:7" x14ac:dyDescent="0.25">
      <c r="A24" s="51" t="s">
        <v>20</v>
      </c>
      <c r="B24" s="88" t="s">
        <v>24</v>
      </c>
      <c r="C24" s="73">
        <v>4</v>
      </c>
      <c r="D24" s="160"/>
      <c r="E24" s="160"/>
      <c r="F24" s="161"/>
      <c r="G24" s="172"/>
    </row>
    <row r="25" spans="1:7" ht="31.5" customHeight="1" x14ac:dyDescent="0.25">
      <c r="A25" s="170" t="s">
        <v>60</v>
      </c>
      <c r="B25" s="142"/>
      <c r="C25" s="143"/>
      <c r="D25" s="74">
        <f>IF(OR(COUNT(D16:D20)&gt;1,COUNT(D21:D24)&gt;1,MAX(D16:D24)&gt;4),"kontrolli hindepunkte",SUM(D16:D24)/8*10)</f>
        <v>7.5</v>
      </c>
      <c r="E25" s="74">
        <f>IF(OR(COUNT(E16:E20)&gt;1,COUNT(E21:E24)&gt;1,MAX(E16:E24)&gt;4),"kontrolli hindepunkte",SUM(E16:E24)/8*10)</f>
        <v>7.5</v>
      </c>
      <c r="F25" s="74">
        <f>IF(OR(COUNT(F16:F20)&gt;1,COUNT(F21:F24)&gt;1,MAX(F16:F24)&gt;4),"kontrolli hindepunkte",SUM(F16:F24)/8*10)</f>
        <v>10</v>
      </c>
      <c r="G25" s="74">
        <f>SUM(D25:F25)/3</f>
        <v>8.3333333333333339</v>
      </c>
    </row>
    <row r="26" spans="1:7" x14ac:dyDescent="0.25">
      <c r="A26" s="149" t="s">
        <v>97</v>
      </c>
      <c r="B26" s="118"/>
      <c r="C26" s="118"/>
      <c r="D26" s="118"/>
      <c r="E26" s="118"/>
      <c r="F26" s="118"/>
      <c r="G26" s="119"/>
    </row>
    <row r="27" spans="1:7" x14ac:dyDescent="0.25">
      <c r="A27" s="89"/>
      <c r="B27" s="181" t="s">
        <v>89</v>
      </c>
      <c r="C27" s="118"/>
      <c r="D27" s="118"/>
      <c r="E27" s="118"/>
      <c r="F27" s="118"/>
      <c r="G27" s="119"/>
    </row>
    <row r="28" spans="1:7" x14ac:dyDescent="0.25">
      <c r="A28" s="52" t="s">
        <v>90</v>
      </c>
      <c r="B28" s="42">
        <v>0.25</v>
      </c>
      <c r="C28" s="47">
        <v>1</v>
      </c>
      <c r="D28" s="176">
        <v>0</v>
      </c>
      <c r="E28" s="177"/>
      <c r="F28" s="177"/>
      <c r="G28" s="178"/>
    </row>
    <row r="29" spans="1:7" x14ac:dyDescent="0.25">
      <c r="A29" s="52" t="s">
        <v>91</v>
      </c>
      <c r="B29" s="44" t="s">
        <v>94</v>
      </c>
      <c r="C29" s="47">
        <v>2</v>
      </c>
      <c r="D29" s="177"/>
      <c r="E29" s="177"/>
      <c r="F29" s="177"/>
      <c r="G29" s="180"/>
    </row>
    <row r="30" spans="1:7" x14ac:dyDescent="0.25">
      <c r="A30" s="52" t="s">
        <v>92</v>
      </c>
      <c r="B30" s="44" t="s">
        <v>95</v>
      </c>
      <c r="C30" s="47">
        <v>3</v>
      </c>
      <c r="D30" s="177"/>
      <c r="E30" s="177"/>
      <c r="F30" s="177"/>
      <c r="G30" s="180"/>
    </row>
    <row r="31" spans="1:7" x14ac:dyDescent="0.25">
      <c r="A31" s="52" t="s">
        <v>93</v>
      </c>
      <c r="B31" s="44" t="s">
        <v>96</v>
      </c>
      <c r="C31" s="47">
        <v>4</v>
      </c>
      <c r="D31" s="177"/>
      <c r="E31" s="177"/>
      <c r="F31" s="177"/>
      <c r="G31" s="180"/>
    </row>
    <row r="32" spans="1:7" ht="29.25" customHeight="1" x14ac:dyDescent="0.25">
      <c r="A32" s="145" t="s">
        <v>133</v>
      </c>
      <c r="B32" s="118"/>
      <c r="C32" s="118"/>
      <c r="D32" s="128">
        <f>IF(OR(COUNT(D28)&gt;1,MAX(D28)&gt;4),"kontrolli hindepunkte",D28/4*5)</f>
        <v>0</v>
      </c>
      <c r="E32" s="152"/>
      <c r="F32" s="152"/>
      <c r="G32" s="153"/>
    </row>
    <row r="33" spans="1:7" x14ac:dyDescent="0.25">
      <c r="A33" s="150" t="s">
        <v>98</v>
      </c>
      <c r="B33" s="151"/>
      <c r="C33" s="118"/>
      <c r="D33" s="118"/>
      <c r="E33" s="118"/>
      <c r="F33" s="118"/>
      <c r="G33" s="119"/>
    </row>
    <row r="34" spans="1:7" x14ac:dyDescent="0.25">
      <c r="A34" s="45"/>
      <c r="B34" s="155" t="s">
        <v>89</v>
      </c>
      <c r="C34" s="118"/>
      <c r="D34" s="118"/>
      <c r="E34" s="118"/>
      <c r="F34" s="118"/>
      <c r="G34" s="119"/>
    </row>
    <row r="35" spans="1:7" x14ac:dyDescent="0.25">
      <c r="A35" s="53" t="s">
        <v>100</v>
      </c>
      <c r="B35" s="46">
        <v>0.35</v>
      </c>
      <c r="C35" s="47">
        <v>1</v>
      </c>
      <c r="D35" s="176">
        <v>1</v>
      </c>
      <c r="E35" s="177"/>
      <c r="F35" s="177"/>
      <c r="G35" s="178"/>
    </row>
    <row r="36" spans="1:7" x14ac:dyDescent="0.25">
      <c r="A36" s="53" t="s">
        <v>99</v>
      </c>
      <c r="B36" s="100" t="s">
        <v>103</v>
      </c>
      <c r="C36" s="47">
        <v>2</v>
      </c>
      <c r="D36" s="177"/>
      <c r="E36" s="177"/>
      <c r="F36" s="177"/>
      <c r="G36" s="178"/>
    </row>
    <row r="37" spans="1:7" x14ac:dyDescent="0.25">
      <c r="A37" s="53" t="s">
        <v>101</v>
      </c>
      <c r="B37" s="84" t="s">
        <v>104</v>
      </c>
      <c r="C37" s="47">
        <v>3</v>
      </c>
      <c r="D37" s="177"/>
      <c r="E37" s="177"/>
      <c r="F37" s="177"/>
      <c r="G37" s="178"/>
    </row>
    <row r="38" spans="1:7" x14ac:dyDescent="0.25">
      <c r="A38" s="53" t="s">
        <v>102</v>
      </c>
      <c r="B38" s="84" t="s">
        <v>105</v>
      </c>
      <c r="C38" s="47">
        <v>4</v>
      </c>
      <c r="D38" s="177"/>
      <c r="E38" s="177"/>
      <c r="F38" s="177"/>
      <c r="G38" s="178"/>
    </row>
    <row r="39" spans="1:7" ht="30" customHeight="1" x14ac:dyDescent="0.25">
      <c r="A39" s="145" t="s">
        <v>133</v>
      </c>
      <c r="B39" s="118"/>
      <c r="C39" s="119"/>
      <c r="D39" s="128">
        <f>IF(OR(COUNT(D35)&gt;1,MAX(D35)&gt;4),"kontrolli hindepunkte",D35/4*5)</f>
        <v>1.25</v>
      </c>
      <c r="E39" s="152"/>
      <c r="F39" s="152"/>
      <c r="G39" s="153"/>
    </row>
    <row r="40" spans="1:7" x14ac:dyDescent="0.25">
      <c r="A40" s="150" t="s">
        <v>106</v>
      </c>
      <c r="B40" s="151"/>
      <c r="C40" s="118"/>
      <c r="D40" s="118"/>
      <c r="E40" s="118"/>
      <c r="F40" s="118"/>
      <c r="G40" s="119"/>
    </row>
    <row r="41" spans="1:7" x14ac:dyDescent="0.25">
      <c r="A41" s="45"/>
      <c r="B41" s="155" t="s">
        <v>89</v>
      </c>
      <c r="C41" s="118"/>
      <c r="D41" s="118"/>
      <c r="E41" s="118"/>
      <c r="F41" s="118"/>
      <c r="G41" s="119"/>
    </row>
    <row r="42" spans="1:7" x14ac:dyDescent="0.25">
      <c r="A42" s="53" t="s">
        <v>107</v>
      </c>
      <c r="B42" s="94" t="s">
        <v>111</v>
      </c>
      <c r="C42" s="47">
        <v>1</v>
      </c>
      <c r="D42" s="176">
        <v>0</v>
      </c>
      <c r="E42" s="161"/>
      <c r="F42" s="161"/>
      <c r="G42" s="179"/>
    </row>
    <row r="43" spans="1:7" x14ac:dyDescent="0.25">
      <c r="A43" s="53" t="s">
        <v>108</v>
      </c>
      <c r="B43" s="94" t="s">
        <v>112</v>
      </c>
      <c r="C43" s="47">
        <v>2</v>
      </c>
      <c r="D43" s="161"/>
      <c r="E43" s="161"/>
      <c r="F43" s="161"/>
      <c r="G43" s="180"/>
    </row>
    <row r="44" spans="1:7" x14ac:dyDescent="0.25">
      <c r="A44" s="53" t="s">
        <v>109</v>
      </c>
      <c r="B44" s="94" t="s">
        <v>113</v>
      </c>
      <c r="C44" s="47">
        <v>3</v>
      </c>
      <c r="D44" s="161"/>
      <c r="E44" s="161"/>
      <c r="F44" s="161"/>
      <c r="G44" s="180"/>
    </row>
    <row r="45" spans="1:7" x14ac:dyDescent="0.25">
      <c r="A45" s="53" t="s">
        <v>110</v>
      </c>
      <c r="B45" s="94" t="s">
        <v>114</v>
      </c>
      <c r="C45" s="47">
        <v>4</v>
      </c>
      <c r="D45" s="161"/>
      <c r="E45" s="161"/>
      <c r="F45" s="161"/>
      <c r="G45" s="180"/>
    </row>
    <row r="46" spans="1:7" ht="30" customHeight="1" x14ac:dyDescent="0.25">
      <c r="A46" s="145" t="s">
        <v>134</v>
      </c>
      <c r="B46" s="118"/>
      <c r="C46" s="119"/>
      <c r="D46" s="122">
        <f>IF(OR(COUNT(D42)&gt;1,MAX(D42)&gt;4),"kontrolli hindepunkte",D42/4*5)</f>
        <v>0</v>
      </c>
      <c r="E46" s="129"/>
      <c r="F46" s="129"/>
      <c r="G46" s="130"/>
    </row>
    <row r="47" spans="1:7" x14ac:dyDescent="0.25">
      <c r="A47" s="89" t="s">
        <v>25</v>
      </c>
      <c r="B47" s="91"/>
      <c r="C47" s="70"/>
      <c r="D47" s="70"/>
      <c r="E47" s="70"/>
      <c r="F47" s="70"/>
      <c r="G47" s="72"/>
    </row>
    <row r="48" spans="1:7" ht="45" x14ac:dyDescent="0.25">
      <c r="A48" s="49" t="s">
        <v>26</v>
      </c>
      <c r="B48" s="84" t="s">
        <v>80</v>
      </c>
      <c r="C48" s="73" t="s">
        <v>9</v>
      </c>
      <c r="D48" s="99">
        <v>4</v>
      </c>
      <c r="E48" s="99">
        <v>3</v>
      </c>
      <c r="F48" s="99">
        <v>4</v>
      </c>
      <c r="G48" s="102">
        <f>SUM(D48:F48)/3</f>
        <v>3.6666666666666665</v>
      </c>
    </row>
    <row r="49" spans="1:7" ht="60" x14ac:dyDescent="0.25">
      <c r="A49" s="49" t="s">
        <v>27</v>
      </c>
      <c r="B49" s="100" t="s">
        <v>70</v>
      </c>
      <c r="C49" s="73" t="s">
        <v>9</v>
      </c>
      <c r="D49" s="99">
        <v>3</v>
      </c>
      <c r="E49" s="99">
        <v>2</v>
      </c>
      <c r="F49" s="99">
        <v>4</v>
      </c>
      <c r="G49" s="102">
        <f>SUM(D49:F49)/3</f>
        <v>3</v>
      </c>
    </row>
    <row r="50" spans="1:7" ht="60" x14ac:dyDescent="0.25">
      <c r="A50" s="49" t="s">
        <v>28</v>
      </c>
      <c r="B50" s="84" t="s">
        <v>71</v>
      </c>
      <c r="C50" s="73" t="s">
        <v>9</v>
      </c>
      <c r="D50" s="99">
        <v>3</v>
      </c>
      <c r="E50" s="99">
        <v>3</v>
      </c>
      <c r="F50" s="99">
        <v>4</v>
      </c>
      <c r="G50" s="102">
        <f>SUM(D50:F50)/3</f>
        <v>3.3333333333333335</v>
      </c>
    </row>
    <row r="51" spans="1:7" ht="45.75" customHeight="1" x14ac:dyDescent="0.25">
      <c r="A51" s="144" t="s">
        <v>61</v>
      </c>
      <c r="B51" s="142"/>
      <c r="C51" s="143"/>
      <c r="D51" s="75">
        <f>IF(AND(OR(D48=0,D48=1,D48=2,D48=3,D48=4),OR(D49=0,D49=1,D49=2,D49=3,D49=4),OR(D50=0,D50=1,D50=2,D50=3,D50=4)),SUM(D48:D50)/12*15,"kontrolli hindepunkte")</f>
        <v>12.5</v>
      </c>
      <c r="E51" s="75">
        <f>IF(AND(OR(E48=0,E48=1,E48=2,E48=3,E48=4),OR(E49=0,E49=1,E49=2,E49=3,E49=4),OR(E50=0,E50=1,E50=2,E50=3,E50=4)),SUM(E48:E50)/12*15,"kontrolli hindepunkte")</f>
        <v>10</v>
      </c>
      <c r="F51" s="75">
        <f>IF(AND(OR(F48=0,F48=1,F48=2,F48=3,F48=4),OR(F49=0,F49=1,F49=2,F49=3,F49=4),OR(F50=0,F50=1,F50=2,F50=3,F50=4)),SUM(F48:F50)/12*15,"kontrolli hindepunkte")</f>
        <v>15</v>
      </c>
      <c r="G51" s="57">
        <f>SUM(D51:F51)/3</f>
        <v>12.5</v>
      </c>
    </row>
    <row r="52" spans="1:7" ht="30.75" customHeight="1" x14ac:dyDescent="0.25">
      <c r="A52" s="150" t="s">
        <v>29</v>
      </c>
      <c r="B52" s="151"/>
      <c r="C52" s="151"/>
      <c r="D52" s="151"/>
      <c r="E52" s="151"/>
      <c r="F52" s="151"/>
      <c r="G52" s="171"/>
    </row>
    <row r="53" spans="1:7" ht="45" x14ac:dyDescent="0.25">
      <c r="A53" s="49" t="s">
        <v>30</v>
      </c>
      <c r="B53" s="84" t="s">
        <v>81</v>
      </c>
      <c r="C53" s="73" t="s">
        <v>9</v>
      </c>
      <c r="D53" s="63">
        <v>0</v>
      </c>
      <c r="E53" s="63">
        <v>0</v>
      </c>
      <c r="F53" s="63">
        <v>0</v>
      </c>
      <c r="G53" s="102">
        <f>SUM(D53:F53)/3</f>
        <v>0</v>
      </c>
    </row>
    <row r="54" spans="1:7" ht="29.25" customHeight="1" x14ac:dyDescent="0.25">
      <c r="A54" s="144" t="s">
        <v>62</v>
      </c>
      <c r="B54" s="142"/>
      <c r="C54" s="143"/>
      <c r="D54" s="75">
        <f>IF(OR(D53=0,D53=1,D53=2,D53=3,D53=4),D53/4*15,"kontrolli hindepunkte")</f>
        <v>0</v>
      </c>
      <c r="E54" s="75">
        <f>IF(OR(E53=0,E53=1,E53=2,E53=3,E53=4),E53/4*15,"kontrolli hindepunkte")</f>
        <v>0</v>
      </c>
      <c r="F54" s="75">
        <f>IF(OR(F53=0,F53=1,F53=2,F53=3,F53=4),F53/4*15,"kontrolli hindepunkte")</f>
        <v>0</v>
      </c>
      <c r="G54" s="57">
        <f>SUM(D54:F54)/3</f>
        <v>0</v>
      </c>
    </row>
    <row r="55" spans="1:7" x14ac:dyDescent="0.25">
      <c r="A55" s="92" t="s">
        <v>31</v>
      </c>
      <c r="B55" s="91"/>
      <c r="C55" s="93"/>
      <c r="D55" s="78"/>
      <c r="E55" s="78"/>
      <c r="F55" s="78"/>
      <c r="G55" s="79"/>
    </row>
    <row r="56" spans="1:7" ht="45" x14ac:dyDescent="0.25">
      <c r="A56" s="50" t="s">
        <v>32</v>
      </c>
      <c r="B56" s="86" t="s">
        <v>82</v>
      </c>
      <c r="C56" s="81"/>
      <c r="D56" s="76"/>
      <c r="E56" s="76"/>
      <c r="F56" s="76"/>
      <c r="G56" s="77"/>
    </row>
    <row r="57" spans="1:7" x14ac:dyDescent="0.25">
      <c r="A57" s="51" t="s">
        <v>33</v>
      </c>
      <c r="B57" s="85" t="s">
        <v>37</v>
      </c>
      <c r="C57" s="80">
        <v>1</v>
      </c>
      <c r="D57" s="146">
        <v>4</v>
      </c>
      <c r="E57" s="146">
        <v>4</v>
      </c>
      <c r="F57" s="146">
        <v>4</v>
      </c>
      <c r="G57" s="173">
        <f>SUM(D57:F60)/3</f>
        <v>4</v>
      </c>
    </row>
    <row r="58" spans="1:7" x14ac:dyDescent="0.25">
      <c r="A58" s="51" t="s">
        <v>34</v>
      </c>
      <c r="B58" s="85" t="s">
        <v>38</v>
      </c>
      <c r="C58" s="73">
        <v>2</v>
      </c>
      <c r="D58" s="147"/>
      <c r="E58" s="147"/>
      <c r="F58" s="147"/>
      <c r="G58" s="174"/>
    </row>
    <row r="59" spans="1:7" x14ac:dyDescent="0.25">
      <c r="A59" s="51" t="s">
        <v>35</v>
      </c>
      <c r="B59" s="85" t="s">
        <v>39</v>
      </c>
      <c r="C59" s="73">
        <v>3</v>
      </c>
      <c r="D59" s="147"/>
      <c r="E59" s="147"/>
      <c r="F59" s="147"/>
      <c r="G59" s="174"/>
    </row>
    <row r="60" spans="1:7" x14ac:dyDescent="0.25">
      <c r="A60" s="51" t="s">
        <v>36</v>
      </c>
      <c r="B60" s="85" t="s">
        <v>40</v>
      </c>
      <c r="C60" s="73">
        <v>4</v>
      </c>
      <c r="D60" s="148"/>
      <c r="E60" s="148"/>
      <c r="F60" s="148"/>
      <c r="G60" s="175"/>
    </row>
    <row r="61" spans="1:7" ht="30" customHeight="1" x14ac:dyDescent="0.25">
      <c r="A61" s="144" t="s">
        <v>62</v>
      </c>
      <c r="B61" s="142"/>
      <c r="C61" s="143"/>
      <c r="D61" s="82">
        <f>IF(OR(COUNT(D57:D60)&gt;1,MAX(D57:D60)&gt;4),"kontrolli hindepunkte",SUM(D57:D60)/4*15)</f>
        <v>15</v>
      </c>
      <c r="E61" s="82">
        <f>IF(OR(COUNT(E57:E60)&gt;1,MAX(E57:E60)&gt;4),"kontrolli hindepunkte",SUM(E57:E60)/4*15)</f>
        <v>15</v>
      </c>
      <c r="F61" s="82">
        <f>IF(OR(COUNT(F57:F60)&gt;1,MAX(F57:F60)&gt;4),"kontrolli hindepunkte",SUM(F57:F60)/4*15)</f>
        <v>15</v>
      </c>
      <c r="G61" s="75">
        <f>SUM(D61:F61)/3</f>
        <v>15</v>
      </c>
    </row>
    <row r="62" spans="1:7" x14ac:dyDescent="0.25">
      <c r="A62" s="71" t="s">
        <v>41</v>
      </c>
      <c r="B62" s="91"/>
      <c r="C62" s="70"/>
      <c r="D62" s="70"/>
      <c r="E62" s="70"/>
      <c r="F62" s="70"/>
      <c r="G62" s="72"/>
    </row>
    <row r="63" spans="1:7" ht="30" x14ac:dyDescent="0.25">
      <c r="A63" s="54" t="s">
        <v>42</v>
      </c>
      <c r="B63" s="86" t="s">
        <v>83</v>
      </c>
      <c r="C63" s="70"/>
      <c r="D63" s="70"/>
      <c r="E63" s="70"/>
      <c r="F63" s="70"/>
      <c r="G63" s="72"/>
    </row>
    <row r="64" spans="1:7" x14ac:dyDescent="0.25">
      <c r="A64" s="51" t="s">
        <v>43</v>
      </c>
      <c r="B64" s="85" t="s">
        <v>48</v>
      </c>
      <c r="C64" s="73">
        <v>1</v>
      </c>
      <c r="D64" s="114">
        <v>3</v>
      </c>
      <c r="E64" s="114">
        <v>2</v>
      </c>
      <c r="F64" s="114">
        <v>4</v>
      </c>
      <c r="G64" s="182">
        <f>SUM(D64:F67)/3</f>
        <v>3</v>
      </c>
    </row>
    <row r="65" spans="1:7" x14ac:dyDescent="0.25">
      <c r="A65" s="51" t="s">
        <v>44</v>
      </c>
      <c r="B65" s="85" t="s">
        <v>49</v>
      </c>
      <c r="C65" s="73">
        <v>2</v>
      </c>
      <c r="D65" s="115"/>
      <c r="E65" s="115"/>
      <c r="F65" s="115"/>
      <c r="G65" s="183"/>
    </row>
    <row r="66" spans="1:7" x14ac:dyDescent="0.25">
      <c r="A66" s="51" t="s">
        <v>45</v>
      </c>
      <c r="B66" s="85" t="s">
        <v>50</v>
      </c>
      <c r="C66" s="73">
        <v>3</v>
      </c>
      <c r="D66" s="115"/>
      <c r="E66" s="115"/>
      <c r="F66" s="115"/>
      <c r="G66" s="183"/>
    </row>
    <row r="67" spans="1:7" x14ac:dyDescent="0.25">
      <c r="A67" s="51" t="s">
        <v>46</v>
      </c>
      <c r="B67" s="85" t="s">
        <v>51</v>
      </c>
      <c r="C67" s="73">
        <v>4</v>
      </c>
      <c r="D67" s="116"/>
      <c r="E67" s="116"/>
      <c r="F67" s="116"/>
      <c r="G67" s="184"/>
    </row>
    <row r="68" spans="1:7" ht="45" x14ac:dyDescent="0.25">
      <c r="A68" s="55" t="s">
        <v>47</v>
      </c>
      <c r="B68" s="94" t="s">
        <v>84</v>
      </c>
      <c r="C68" s="73" t="s">
        <v>9</v>
      </c>
      <c r="D68" s="99">
        <v>4</v>
      </c>
      <c r="E68" s="99">
        <v>3</v>
      </c>
      <c r="F68" s="99">
        <v>4</v>
      </c>
      <c r="G68" s="101">
        <f>SUM(D68:F68)/3</f>
        <v>3.6666666666666665</v>
      </c>
    </row>
    <row r="69" spans="1:7" ht="30" customHeight="1" x14ac:dyDescent="0.25">
      <c r="A69" s="144" t="s">
        <v>60</v>
      </c>
      <c r="B69" s="142"/>
      <c r="C69" s="143"/>
      <c r="D69" s="75">
        <f>IF(AND(OR(D64=0,D64=1,D64=2,D64=3,D64=4),OR(D68=0,D68=1,D68=2,D68=3,D68=4)),SUM(D64:D68)/8*10,"kontrolli hindepunkte")</f>
        <v>8.75</v>
      </c>
      <c r="E69" s="75">
        <f>IF(AND(OR(E64=0,E64=1,E64=2,E64=3,E64=4),OR(E68=0,E68=1,E68=2,E68=3,E68=4)),SUM(E64:E68)/8*10,"kontrolli hindepunkte")</f>
        <v>6.25</v>
      </c>
      <c r="F69" s="75">
        <f>IF(AND(OR(F64=0,F64=1,F64=2,F64=3,F64=4),OR(F68=0,F68=1,F68=2,F68=3,F68=4)),SUM(F64:F68)/8*10,"kontrolli hindepunkte")</f>
        <v>10</v>
      </c>
      <c r="G69" s="75">
        <f>SUM(D69:F69)/3</f>
        <v>8.3333333333333339</v>
      </c>
    </row>
    <row r="70" spans="1:7" x14ac:dyDescent="0.25">
      <c r="A70" s="117" t="s">
        <v>127</v>
      </c>
      <c r="B70" s="118"/>
      <c r="C70" s="118"/>
      <c r="D70" s="118"/>
      <c r="E70" s="118"/>
      <c r="F70" s="118"/>
      <c r="G70" s="119"/>
    </row>
    <row r="71" spans="1:7" x14ac:dyDescent="0.25">
      <c r="A71" s="59" t="s">
        <v>116</v>
      </c>
      <c r="B71" s="131" t="s">
        <v>117</v>
      </c>
      <c r="C71" s="118"/>
      <c r="D71" s="118"/>
      <c r="E71" s="118"/>
      <c r="F71" s="118"/>
      <c r="G71" s="119"/>
    </row>
    <row r="72" spans="1:7" x14ac:dyDescent="0.25">
      <c r="A72" s="59" t="s">
        <v>118</v>
      </c>
      <c r="B72" s="58" t="s">
        <v>122</v>
      </c>
      <c r="C72" s="61">
        <v>1</v>
      </c>
      <c r="D72" s="132">
        <v>2</v>
      </c>
      <c r="E72" s="133"/>
      <c r="F72" s="134"/>
      <c r="G72" s="111"/>
    </row>
    <row r="73" spans="1:7" x14ac:dyDescent="0.25">
      <c r="A73" s="59" t="s">
        <v>119</v>
      </c>
      <c r="B73" s="60" t="s">
        <v>123</v>
      </c>
      <c r="C73" s="61">
        <v>2</v>
      </c>
      <c r="D73" s="135"/>
      <c r="E73" s="136"/>
      <c r="F73" s="137"/>
      <c r="G73" s="112"/>
    </row>
    <row r="74" spans="1:7" x14ac:dyDescent="0.25">
      <c r="A74" s="59" t="s">
        <v>120</v>
      </c>
      <c r="B74" s="60" t="s">
        <v>124</v>
      </c>
      <c r="C74" s="61">
        <v>3</v>
      </c>
      <c r="D74" s="135"/>
      <c r="E74" s="136"/>
      <c r="F74" s="137"/>
      <c r="G74" s="112"/>
    </row>
    <row r="75" spans="1:7" x14ac:dyDescent="0.25">
      <c r="A75" s="59" t="s">
        <v>121</v>
      </c>
      <c r="B75" s="60" t="s">
        <v>125</v>
      </c>
      <c r="C75" s="61">
        <v>4</v>
      </c>
      <c r="D75" s="138"/>
      <c r="E75" s="139"/>
      <c r="F75" s="140"/>
      <c r="G75" s="113"/>
    </row>
    <row r="76" spans="1:7" ht="29.25" customHeight="1" x14ac:dyDescent="0.25">
      <c r="A76" s="125" t="s">
        <v>128</v>
      </c>
      <c r="B76" s="126"/>
      <c r="C76" s="127"/>
      <c r="D76" s="128">
        <f>IF(OR(COUNT(D72)&gt;1,MAX(D72)&gt;4),"kontrolli hindepunkte",D72/4*10)</f>
        <v>5</v>
      </c>
      <c r="E76" s="129"/>
      <c r="F76" s="129"/>
      <c r="G76" s="130"/>
    </row>
    <row r="77" spans="1:7" x14ac:dyDescent="0.25">
      <c r="A77" s="67" t="s">
        <v>52</v>
      </c>
      <c r="B77" s="91"/>
      <c r="C77" s="70"/>
      <c r="D77" s="70"/>
      <c r="E77" s="70"/>
      <c r="F77" s="70"/>
      <c r="G77" s="72"/>
    </row>
    <row r="78" spans="1:7" x14ac:dyDescent="0.25">
      <c r="A78" s="54" t="s">
        <v>54</v>
      </c>
      <c r="B78" s="90" t="s">
        <v>53</v>
      </c>
      <c r="C78" s="70"/>
      <c r="D78" s="70"/>
      <c r="E78" s="70"/>
      <c r="F78" s="70"/>
      <c r="G78" s="72"/>
    </row>
    <row r="79" spans="1:7" x14ac:dyDescent="0.25">
      <c r="A79" s="51" t="s">
        <v>55</v>
      </c>
      <c r="B79" s="85" t="s">
        <v>57</v>
      </c>
      <c r="C79" s="73">
        <v>4</v>
      </c>
      <c r="D79" s="96">
        <v>0</v>
      </c>
      <c r="E79" s="96">
        <v>0</v>
      </c>
      <c r="F79" s="96">
        <v>0</v>
      </c>
      <c r="G79" s="102">
        <f>SUM(D79:F79)/3</f>
        <v>0</v>
      </c>
    </row>
    <row r="80" spans="1:7" x14ac:dyDescent="0.25">
      <c r="A80" s="51" t="s">
        <v>56</v>
      </c>
      <c r="B80" s="85" t="s">
        <v>58</v>
      </c>
      <c r="C80" s="73">
        <v>4</v>
      </c>
      <c r="D80" s="96">
        <v>0</v>
      </c>
      <c r="E80" s="96">
        <v>0</v>
      </c>
      <c r="F80" s="96">
        <v>0</v>
      </c>
      <c r="G80" s="102">
        <f>SUM(D80:F80)/3</f>
        <v>0</v>
      </c>
    </row>
    <row r="81" spans="1:7" ht="30.75" customHeight="1" x14ac:dyDescent="0.25">
      <c r="A81" s="144" t="s">
        <v>63</v>
      </c>
      <c r="B81" s="142"/>
      <c r="C81" s="143"/>
      <c r="D81" s="75">
        <f>IF(AND(OR(D79=0,D79=4),OR(D80=0,D80=4)),SUM(D79:D80)/8*5,"kontrolli hindepunkte")</f>
        <v>0</v>
      </c>
      <c r="E81" s="75">
        <f>IF(AND(OR(E79=0,E79=4),OR(E80=0,E80=4)),SUM(E79:E80)/8*5,"kontrolli hindepunkte")</f>
        <v>0</v>
      </c>
      <c r="F81" s="75">
        <f>IF(AND(OR(F79=0,F79=4),OR(F80=0,F80=4)),SUM(F79:F80)/8*5,"kontrolli hindepunkte")</f>
        <v>0</v>
      </c>
      <c r="G81" s="57">
        <f>SUM(D81:F81)/3</f>
        <v>0</v>
      </c>
    </row>
    <row r="82" spans="1:7" x14ac:dyDescent="0.25">
      <c r="A82" s="141" t="s">
        <v>66</v>
      </c>
      <c r="B82" s="142"/>
      <c r="C82" s="143"/>
      <c r="D82" s="83">
        <f>D13+D25+D51+D54+D61+D69+D81</f>
        <v>54.464285714285715</v>
      </c>
      <c r="E82" s="83">
        <f>E13+E25+E51+E54+E61+E69+E81</f>
        <v>50.535714285714285</v>
      </c>
      <c r="F82" s="83">
        <f>F13+F25+F51+F54+F61+F69+F81</f>
        <v>65</v>
      </c>
      <c r="G82" s="48">
        <f>G13+G25+G51+G54+G61+G69+G81</f>
        <v>56.666666666666671</v>
      </c>
    </row>
    <row r="83" spans="1:7" x14ac:dyDescent="0.25">
      <c r="A83" s="120" t="s">
        <v>115</v>
      </c>
      <c r="B83" s="120"/>
      <c r="C83" s="120"/>
      <c r="D83" s="122">
        <f>D32+D39+D46+D76</f>
        <v>6.25</v>
      </c>
      <c r="E83" s="123"/>
      <c r="F83" s="123"/>
      <c r="G83" s="124"/>
    </row>
    <row r="84" spans="1:7" x14ac:dyDescent="0.25">
      <c r="A84" s="120" t="s">
        <v>126</v>
      </c>
      <c r="B84" s="120"/>
      <c r="C84" s="120"/>
      <c r="D84" s="121"/>
      <c r="E84" s="121"/>
      <c r="F84" s="121"/>
      <c r="G84" s="48">
        <f>G82+D83</f>
        <v>62.916666666666671</v>
      </c>
    </row>
  </sheetData>
  <sheetProtection selectLockedCells="1"/>
  <mergeCells count="61">
    <mergeCell ref="A81:C81"/>
    <mergeCell ref="A82:C82"/>
    <mergeCell ref="A83:C83"/>
    <mergeCell ref="D83:G83"/>
    <mergeCell ref="A84:F84"/>
    <mergeCell ref="A70:G70"/>
    <mergeCell ref="B71:G71"/>
    <mergeCell ref="D72:F75"/>
    <mergeCell ref="G72:G75"/>
    <mergeCell ref="A76:C76"/>
    <mergeCell ref="D76:G76"/>
    <mergeCell ref="A69:C69"/>
    <mergeCell ref="A51:C51"/>
    <mergeCell ref="A52:G52"/>
    <mergeCell ref="A54:C54"/>
    <mergeCell ref="D57:D60"/>
    <mergeCell ref="E57:E60"/>
    <mergeCell ref="F57:F60"/>
    <mergeCell ref="G57:G60"/>
    <mergeCell ref="A61:C61"/>
    <mergeCell ref="D64:D67"/>
    <mergeCell ref="E64:E67"/>
    <mergeCell ref="F64:F67"/>
    <mergeCell ref="G64:G67"/>
    <mergeCell ref="A40:G40"/>
    <mergeCell ref="B41:G41"/>
    <mergeCell ref="D42:F45"/>
    <mergeCell ref="G42:G45"/>
    <mergeCell ref="A46:C46"/>
    <mergeCell ref="D46:G46"/>
    <mergeCell ref="A33:G33"/>
    <mergeCell ref="B34:G34"/>
    <mergeCell ref="D35:F38"/>
    <mergeCell ref="G35:G38"/>
    <mergeCell ref="A39:C39"/>
    <mergeCell ref="D39:G39"/>
    <mergeCell ref="A26:G26"/>
    <mergeCell ref="B27:G27"/>
    <mergeCell ref="D28:F31"/>
    <mergeCell ref="G28:G31"/>
    <mergeCell ref="A32:C32"/>
    <mergeCell ref="D32:G32"/>
    <mergeCell ref="A25:C25"/>
    <mergeCell ref="A8:G8"/>
    <mergeCell ref="A13:C13"/>
    <mergeCell ref="B15:G15"/>
    <mergeCell ref="D16:D19"/>
    <mergeCell ref="E16:E19"/>
    <mergeCell ref="F16:F19"/>
    <mergeCell ref="G16:G19"/>
    <mergeCell ref="B20:G20"/>
    <mergeCell ref="D21:D24"/>
    <mergeCell ref="E21:E24"/>
    <mergeCell ref="F21:F24"/>
    <mergeCell ref="G21:G24"/>
    <mergeCell ref="A2:G2"/>
    <mergeCell ref="A3:G3"/>
    <mergeCell ref="A4:B4"/>
    <mergeCell ref="C4:G4"/>
    <mergeCell ref="A5:B5"/>
    <mergeCell ref="C5:G5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ignoredErrors>
    <ignoredError sqref="G79:G80" formulaRange="1"/>
    <ignoredError sqref="A16:A24 A28:A31 A35:A38 A42:A45 A64:A67 A72:A75 B72 A79:A80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hindepunktide koond</vt:lpstr>
      <vt:lpstr>642316780007</vt:lpstr>
      <vt:lpstr>642316780008</vt:lpstr>
      <vt:lpstr>642316780009</vt:lpstr>
      <vt:lpstr>642316780010</vt:lpstr>
      <vt:lpstr>642316780011</vt:lpstr>
      <vt:lpstr>642316780012</vt:lpstr>
    </vt:vector>
  </TitlesOfParts>
  <Company>PRIA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Maarja Käis</dc:creator>
  <cp:lastModifiedBy>Bella Stenov</cp:lastModifiedBy>
  <cp:lastPrinted>2016-12-02T09:44:45Z</cp:lastPrinted>
  <dcterms:created xsi:type="dcterms:W3CDTF">2015-11-11T09:52:36Z</dcterms:created>
  <dcterms:modified xsi:type="dcterms:W3CDTF">2017-04-20T12:21:43Z</dcterms:modified>
</cp:coreProperties>
</file>