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8800" windowHeight="12195"/>
  </bookViews>
  <sheets>
    <sheet name="hindepunktide koond" sheetId="2" r:id="rId1"/>
    <sheet name="642315780001" sheetId="11" r:id="rId2"/>
    <sheet name="642315780002" sheetId="12" r:id="rId3"/>
    <sheet name="642315780003" sheetId="13" r:id="rId4"/>
    <sheet name="642315780004" sheetId="14" r:id="rId5"/>
    <sheet name="642315780005" sheetId="15" r:id="rId6"/>
    <sheet name="642315780006" sheetId="16" r:id="rId7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3" l="1"/>
  <c r="E12" i="12" l="1"/>
  <c r="E50" i="12"/>
  <c r="E68" i="12"/>
  <c r="E12" i="13"/>
  <c r="E81" i="13" s="1"/>
  <c r="E24" i="13"/>
  <c r="E50" i="13"/>
  <c r="E60" i="13"/>
  <c r="E68" i="13"/>
  <c r="E75" i="13" s="1"/>
  <c r="E12" i="14"/>
  <c r="E24" i="14"/>
  <c r="E31" i="14" s="1"/>
  <c r="E38" i="14" s="1"/>
  <c r="E45" i="14" s="1"/>
  <c r="E50" i="14"/>
  <c r="E60" i="14"/>
  <c r="E68" i="14"/>
  <c r="E75" i="14" s="1"/>
  <c r="E12" i="15"/>
  <c r="E24" i="15"/>
  <c r="E50" i="15"/>
  <c r="E53" i="15"/>
  <c r="E60" i="15"/>
  <c r="E68" i="15"/>
  <c r="E12" i="16"/>
  <c r="E24" i="16"/>
  <c r="E31" i="16" s="1"/>
  <c r="E38" i="16" s="1"/>
  <c r="E45" i="16" s="1"/>
  <c r="E50" i="16"/>
  <c r="E53" i="16"/>
  <c r="E60" i="16"/>
  <c r="E68" i="16"/>
  <c r="E75" i="16" s="1"/>
  <c r="E24" i="11"/>
  <c r="E50" i="11"/>
  <c r="E53" i="11"/>
  <c r="E68" i="11"/>
  <c r="E75" i="11" s="1"/>
  <c r="E60" i="11"/>
  <c r="E12" i="11"/>
  <c r="I67" i="16"/>
  <c r="D75" i="16"/>
  <c r="I66" i="15"/>
  <c r="I67" i="15"/>
  <c r="E75" i="15"/>
  <c r="D75" i="15"/>
  <c r="I66" i="14"/>
  <c r="I67" i="14"/>
  <c r="D75" i="14"/>
  <c r="I67" i="13"/>
  <c r="D75" i="13"/>
  <c r="I66" i="12"/>
  <c r="I67" i="12"/>
  <c r="E75" i="12"/>
  <c r="D75" i="12"/>
  <c r="D45" i="16"/>
  <c r="D38" i="16"/>
  <c r="D31" i="16"/>
  <c r="I22" i="15"/>
  <c r="I23" i="15"/>
  <c r="E31" i="15"/>
  <c r="E38" i="15" s="1"/>
  <c r="E45" i="15" s="1"/>
  <c r="D45" i="15"/>
  <c r="D38" i="15"/>
  <c r="D31" i="15"/>
  <c r="I22" i="14"/>
  <c r="D45" i="14"/>
  <c r="D38" i="14"/>
  <c r="D31" i="14"/>
  <c r="I22" i="13"/>
  <c r="I23" i="13"/>
  <c r="E31" i="13"/>
  <c r="E38" i="13" s="1"/>
  <c r="E45" i="13" s="1"/>
  <c r="D45" i="13"/>
  <c r="D38" i="13"/>
  <c r="D31" i="13"/>
  <c r="I22" i="12"/>
  <c r="I23" i="12"/>
  <c r="D45" i="12"/>
  <c r="D24" i="12"/>
  <c r="D81" i="12" s="1"/>
  <c r="E24" i="12"/>
  <c r="E31" i="12" s="1"/>
  <c r="E38" i="12" s="1"/>
  <c r="E45" i="12" s="1"/>
  <c r="F24" i="12"/>
  <c r="F31" i="12" s="1"/>
  <c r="F38" i="12" s="1"/>
  <c r="F45" i="12" s="1"/>
  <c r="G24" i="12"/>
  <c r="H24" i="12"/>
  <c r="H31" i="12" s="1"/>
  <c r="H38" i="12" s="1"/>
  <c r="H45" i="12" s="1"/>
  <c r="D38" i="12"/>
  <c r="D31" i="12"/>
  <c r="D12" i="12"/>
  <c r="D50" i="12"/>
  <c r="D53" i="12"/>
  <c r="D60" i="12"/>
  <c r="D68" i="12"/>
  <c r="D80" i="12"/>
  <c r="E53" i="12"/>
  <c r="E60" i="12"/>
  <c r="E80" i="12"/>
  <c r="F12" i="12"/>
  <c r="F50" i="12"/>
  <c r="F53" i="12"/>
  <c r="F60" i="12"/>
  <c r="F68" i="12"/>
  <c r="F80" i="12"/>
  <c r="G12" i="12"/>
  <c r="G50" i="12"/>
  <c r="G53" i="12"/>
  <c r="G60" i="12"/>
  <c r="G68" i="12"/>
  <c r="G75" i="12" s="1"/>
  <c r="G80" i="12"/>
  <c r="H12" i="12"/>
  <c r="H50" i="12"/>
  <c r="H53" i="12"/>
  <c r="H60" i="12"/>
  <c r="H68" i="12"/>
  <c r="H75" i="12" s="1"/>
  <c r="H80" i="12"/>
  <c r="D12" i="13"/>
  <c r="D24" i="13"/>
  <c r="D50" i="13"/>
  <c r="D53" i="13"/>
  <c r="D60" i="13"/>
  <c r="D68" i="13"/>
  <c r="D80" i="13"/>
  <c r="I80" i="13" s="1"/>
  <c r="E53" i="13"/>
  <c r="E80" i="13"/>
  <c r="F12" i="13"/>
  <c r="F24" i="13"/>
  <c r="F50" i="13"/>
  <c r="F53" i="13"/>
  <c r="F60" i="13"/>
  <c r="F68" i="13"/>
  <c r="F80" i="13"/>
  <c r="G24" i="13"/>
  <c r="G50" i="13"/>
  <c r="G53" i="13"/>
  <c r="G60" i="13"/>
  <c r="G68" i="13"/>
  <c r="G75" i="13" s="1"/>
  <c r="G80" i="13"/>
  <c r="H12" i="13"/>
  <c r="H24" i="13"/>
  <c r="H31" i="13" s="1"/>
  <c r="H38" i="13" s="1"/>
  <c r="H45" i="13" s="1"/>
  <c r="H50" i="13"/>
  <c r="H53" i="13"/>
  <c r="H60" i="13"/>
  <c r="H68" i="13"/>
  <c r="H75" i="13" s="1"/>
  <c r="H80" i="13"/>
  <c r="D45" i="11"/>
  <c r="D75" i="11"/>
  <c r="I66" i="11"/>
  <c r="I67" i="11"/>
  <c r="I22" i="11"/>
  <c r="I23" i="11"/>
  <c r="E31" i="11"/>
  <c r="E38" i="11" s="1"/>
  <c r="E45" i="11" s="1"/>
  <c r="D38" i="11"/>
  <c r="D24" i="11"/>
  <c r="F24" i="11"/>
  <c r="G24" i="11"/>
  <c r="G31" i="11" s="1"/>
  <c r="G38" i="11" s="1"/>
  <c r="G45" i="11" s="1"/>
  <c r="H24" i="11"/>
  <c r="H31" i="11" s="1"/>
  <c r="H38" i="11" s="1"/>
  <c r="H45" i="11" s="1"/>
  <c r="D31" i="11"/>
  <c r="D12" i="11"/>
  <c r="D50" i="11"/>
  <c r="D53" i="11"/>
  <c r="D60" i="11"/>
  <c r="D68" i="11"/>
  <c r="D80" i="11"/>
  <c r="I80" i="11" s="1"/>
  <c r="E80" i="11"/>
  <c r="F12" i="11"/>
  <c r="F50" i="11"/>
  <c r="F53" i="11"/>
  <c r="F60" i="11"/>
  <c r="F68" i="11"/>
  <c r="F75" i="11" s="1"/>
  <c r="F80" i="11"/>
  <c r="G12" i="11"/>
  <c r="G50" i="11"/>
  <c r="G53" i="11"/>
  <c r="G60" i="11"/>
  <c r="G68" i="11"/>
  <c r="G75" i="11" s="1"/>
  <c r="G80" i="11"/>
  <c r="H12" i="11"/>
  <c r="H50" i="11"/>
  <c r="H53" i="11"/>
  <c r="H60" i="11"/>
  <c r="H68" i="11"/>
  <c r="H75" i="11" s="1"/>
  <c r="H80" i="11"/>
  <c r="C4" i="16"/>
  <c r="D12" i="16"/>
  <c r="D24" i="16"/>
  <c r="D81" i="16" s="1"/>
  <c r="D50" i="16"/>
  <c r="D53" i="16"/>
  <c r="D60" i="16"/>
  <c r="D68" i="16"/>
  <c r="D80" i="16"/>
  <c r="E80" i="16"/>
  <c r="F12" i="16"/>
  <c r="F24" i="16"/>
  <c r="F50" i="16"/>
  <c r="F53" i="16"/>
  <c r="F60" i="16"/>
  <c r="F68" i="16"/>
  <c r="F80" i="16"/>
  <c r="G12" i="16"/>
  <c r="G24" i="16"/>
  <c r="G31" i="16" s="1"/>
  <c r="G38" i="16" s="1"/>
  <c r="G45" i="16" s="1"/>
  <c r="G50" i="16"/>
  <c r="G53" i="16"/>
  <c r="G60" i="16"/>
  <c r="G68" i="16"/>
  <c r="G75" i="16" s="1"/>
  <c r="G80" i="16"/>
  <c r="H12" i="16"/>
  <c r="H24" i="16"/>
  <c r="H31" i="16" s="1"/>
  <c r="H38" i="16" s="1"/>
  <c r="H45" i="16" s="1"/>
  <c r="H50" i="16"/>
  <c r="H53" i="16"/>
  <c r="H60" i="16"/>
  <c r="H68" i="16"/>
  <c r="H75" i="16" s="1"/>
  <c r="H80" i="16"/>
  <c r="I79" i="16"/>
  <c r="I78" i="16"/>
  <c r="I66" i="16"/>
  <c r="I65" i="16"/>
  <c r="I64" i="16"/>
  <c r="I63" i="16"/>
  <c r="I59" i="16"/>
  <c r="I58" i="16"/>
  <c r="I57" i="16"/>
  <c r="I56" i="16"/>
  <c r="I52" i="16"/>
  <c r="I49" i="16"/>
  <c r="I48" i="16"/>
  <c r="I47" i="16"/>
  <c r="I23" i="16"/>
  <c r="I22" i="16"/>
  <c r="I21" i="16"/>
  <c r="I20" i="16"/>
  <c r="I18" i="16"/>
  <c r="I17" i="16"/>
  <c r="I16" i="16"/>
  <c r="I15" i="16"/>
  <c r="I11" i="16"/>
  <c r="I10" i="16"/>
  <c r="I9" i="16"/>
  <c r="I8" i="16"/>
  <c r="C4" i="15"/>
  <c r="D12" i="15"/>
  <c r="D24" i="15"/>
  <c r="D50" i="15"/>
  <c r="D53" i="15"/>
  <c r="D60" i="15"/>
  <c r="D68" i="15"/>
  <c r="D80" i="15"/>
  <c r="E80" i="15"/>
  <c r="F12" i="15"/>
  <c r="F24" i="15"/>
  <c r="F50" i="15"/>
  <c r="F53" i="15"/>
  <c r="F60" i="15"/>
  <c r="F68" i="15"/>
  <c r="F80" i="15"/>
  <c r="G12" i="15"/>
  <c r="G24" i="15"/>
  <c r="G31" i="15" s="1"/>
  <c r="G38" i="15" s="1"/>
  <c r="G45" i="15" s="1"/>
  <c r="G50" i="15"/>
  <c r="G53" i="15"/>
  <c r="G60" i="15"/>
  <c r="G68" i="15"/>
  <c r="G75" i="15" s="1"/>
  <c r="G80" i="15"/>
  <c r="H12" i="15"/>
  <c r="H24" i="15"/>
  <c r="H31" i="15" s="1"/>
  <c r="H38" i="15" s="1"/>
  <c r="H45" i="15" s="1"/>
  <c r="H50" i="15"/>
  <c r="H53" i="15"/>
  <c r="H60" i="15"/>
  <c r="H68" i="15"/>
  <c r="H75" i="15" s="1"/>
  <c r="H80" i="15"/>
  <c r="I79" i="15"/>
  <c r="I78" i="15"/>
  <c r="I65" i="15"/>
  <c r="I64" i="15"/>
  <c r="I63" i="15"/>
  <c r="I59" i="15"/>
  <c r="I58" i="15"/>
  <c r="I57" i="15"/>
  <c r="I56" i="15"/>
  <c r="I52" i="15"/>
  <c r="I49" i="15"/>
  <c r="I48" i="15"/>
  <c r="I47" i="15"/>
  <c r="I21" i="15"/>
  <c r="I20" i="15"/>
  <c r="I18" i="15"/>
  <c r="I17" i="15"/>
  <c r="I16" i="15"/>
  <c r="I15" i="15"/>
  <c r="I11" i="15"/>
  <c r="I10" i="15"/>
  <c r="I9" i="15"/>
  <c r="I8" i="15"/>
  <c r="C4" i="14"/>
  <c r="D12" i="14"/>
  <c r="D24" i="14"/>
  <c r="D50" i="14"/>
  <c r="D53" i="14"/>
  <c r="D60" i="14"/>
  <c r="D68" i="14"/>
  <c r="D80" i="14"/>
  <c r="E53" i="14"/>
  <c r="E80" i="14"/>
  <c r="F12" i="14"/>
  <c r="F24" i="14"/>
  <c r="F50" i="14"/>
  <c r="F53" i="14"/>
  <c r="F60" i="14"/>
  <c r="F68" i="14"/>
  <c r="F80" i="14"/>
  <c r="G12" i="14"/>
  <c r="G24" i="14"/>
  <c r="G31" i="14" s="1"/>
  <c r="G38" i="14" s="1"/>
  <c r="G45" i="14" s="1"/>
  <c r="G50" i="14"/>
  <c r="G53" i="14"/>
  <c r="I53" i="14" s="1"/>
  <c r="G60" i="14"/>
  <c r="G68" i="14"/>
  <c r="G75" i="14" s="1"/>
  <c r="G80" i="14"/>
  <c r="H12" i="14"/>
  <c r="H24" i="14"/>
  <c r="H31" i="14" s="1"/>
  <c r="H38" i="14" s="1"/>
  <c r="H45" i="14" s="1"/>
  <c r="H50" i="14"/>
  <c r="H53" i="14"/>
  <c r="H60" i="14"/>
  <c r="H68" i="14"/>
  <c r="H75" i="14" s="1"/>
  <c r="H80" i="14"/>
  <c r="I79" i="14"/>
  <c r="I78" i="14"/>
  <c r="I65" i="14"/>
  <c r="I64" i="14"/>
  <c r="I63" i="14"/>
  <c r="I59" i="14"/>
  <c r="I58" i="14"/>
  <c r="I57" i="14"/>
  <c r="I56" i="14"/>
  <c r="I52" i="14"/>
  <c r="I49" i="14"/>
  <c r="I48" i="14"/>
  <c r="I47" i="14"/>
  <c r="I23" i="14"/>
  <c r="I21" i="14"/>
  <c r="I20" i="14"/>
  <c r="I18" i="14"/>
  <c r="I17" i="14"/>
  <c r="I16" i="14"/>
  <c r="I15" i="14"/>
  <c r="I11" i="14"/>
  <c r="I10" i="14"/>
  <c r="I9" i="14"/>
  <c r="I8" i="14"/>
  <c r="C4" i="13"/>
  <c r="I79" i="13"/>
  <c r="I78" i="13"/>
  <c r="I66" i="13"/>
  <c r="I65" i="13"/>
  <c r="I64" i="13"/>
  <c r="I63" i="13"/>
  <c r="I59" i="13"/>
  <c r="I58" i="13"/>
  <c r="I57" i="13"/>
  <c r="I56" i="13"/>
  <c r="I52" i="13"/>
  <c r="I49" i="13"/>
  <c r="I48" i="13"/>
  <c r="I47" i="13"/>
  <c r="I21" i="13"/>
  <c r="I20" i="13"/>
  <c r="I18" i="13"/>
  <c r="I17" i="13"/>
  <c r="I16" i="13"/>
  <c r="I15" i="13"/>
  <c r="I11" i="13"/>
  <c r="I10" i="13"/>
  <c r="I9" i="13"/>
  <c r="I8" i="13"/>
  <c r="C4" i="12"/>
  <c r="I79" i="12"/>
  <c r="I78" i="12"/>
  <c r="I65" i="12"/>
  <c r="I64" i="12"/>
  <c r="I63" i="12"/>
  <c r="I60" i="12"/>
  <c r="I59" i="12"/>
  <c r="I58" i="12"/>
  <c r="I57" i="12"/>
  <c r="I56" i="12"/>
  <c r="I52" i="12"/>
  <c r="I49" i="12"/>
  <c r="I48" i="12"/>
  <c r="I47" i="12"/>
  <c r="I21" i="12"/>
  <c r="I20" i="12"/>
  <c r="I18" i="12"/>
  <c r="I17" i="12"/>
  <c r="I16" i="12"/>
  <c r="I15" i="12"/>
  <c r="I11" i="12"/>
  <c r="I10" i="12"/>
  <c r="I9" i="12"/>
  <c r="I8" i="12"/>
  <c r="C4" i="11"/>
  <c r="I79" i="11"/>
  <c r="I78" i="11"/>
  <c r="I64" i="11"/>
  <c r="I65" i="11"/>
  <c r="I63" i="11"/>
  <c r="I57" i="11"/>
  <c r="I58" i="11"/>
  <c r="I59" i="11"/>
  <c r="I56" i="11"/>
  <c r="I52" i="11"/>
  <c r="I47" i="11"/>
  <c r="I21" i="11"/>
  <c r="I20" i="11"/>
  <c r="I48" i="11"/>
  <c r="I49" i="11"/>
  <c r="I16" i="11"/>
  <c r="I17" i="11"/>
  <c r="I18" i="11"/>
  <c r="I15" i="11"/>
  <c r="I9" i="11"/>
  <c r="I10" i="11"/>
  <c r="I11" i="11"/>
  <c r="I8" i="11"/>
  <c r="I80" i="16" l="1"/>
  <c r="D82" i="16"/>
  <c r="C9" i="2" s="1"/>
  <c r="D81" i="15"/>
  <c r="I80" i="15"/>
  <c r="E81" i="15"/>
  <c r="I80" i="14"/>
  <c r="E81" i="14"/>
  <c r="D81" i="13"/>
  <c r="I53" i="13"/>
  <c r="I80" i="12"/>
  <c r="I53" i="12"/>
  <c r="E81" i="12"/>
  <c r="D81" i="11"/>
  <c r="I53" i="11"/>
  <c r="D81" i="14"/>
  <c r="D82" i="15"/>
  <c r="C8" i="2" s="1"/>
  <c r="E81" i="11"/>
  <c r="E81" i="16"/>
  <c r="I50" i="12"/>
  <c r="D82" i="12"/>
  <c r="C5" i="2" s="1"/>
  <c r="D82" i="13"/>
  <c r="C6" i="2" s="1"/>
  <c r="D82" i="14"/>
  <c r="C7" i="2" s="1"/>
  <c r="D82" i="11"/>
  <c r="C4" i="2" s="1"/>
  <c r="H81" i="15"/>
  <c r="H81" i="14"/>
  <c r="I60" i="13"/>
  <c r="H81" i="13"/>
  <c r="H81" i="12"/>
  <c r="I24" i="12"/>
  <c r="I31" i="12" s="1"/>
  <c r="I38" i="12" s="1"/>
  <c r="I45" i="12" s="1"/>
  <c r="H81" i="11"/>
  <c r="H81" i="16"/>
  <c r="I68" i="16"/>
  <c r="I75" i="16" s="1"/>
  <c r="I53" i="16"/>
  <c r="I50" i="16"/>
  <c r="I24" i="16"/>
  <c r="I31" i="16" s="1"/>
  <c r="I38" i="16" s="1"/>
  <c r="I45" i="16" s="1"/>
  <c r="I12" i="16"/>
  <c r="G81" i="16"/>
  <c r="I60" i="15"/>
  <c r="I68" i="15"/>
  <c r="I75" i="15" s="1"/>
  <c r="I53" i="15"/>
  <c r="I50" i="15"/>
  <c r="G81" i="15"/>
  <c r="I24" i="15"/>
  <c r="I31" i="15" s="1"/>
  <c r="I38" i="15" s="1"/>
  <c r="I45" i="15" s="1"/>
  <c r="I68" i="14"/>
  <c r="I75" i="14" s="1"/>
  <c r="I60" i="14"/>
  <c r="I50" i="14"/>
  <c r="G81" i="14"/>
  <c r="I24" i="14"/>
  <c r="I31" i="14" s="1"/>
  <c r="I38" i="14" s="1"/>
  <c r="I45" i="14" s="1"/>
  <c r="I68" i="13"/>
  <c r="G81" i="13"/>
  <c r="I50" i="13"/>
  <c r="G31" i="13"/>
  <c r="G38" i="13" s="1"/>
  <c r="G45" i="13" s="1"/>
  <c r="I24" i="13"/>
  <c r="I31" i="13" s="1"/>
  <c r="I38" i="13" s="1"/>
  <c r="I45" i="13" s="1"/>
  <c r="I68" i="12"/>
  <c r="G31" i="12"/>
  <c r="G38" i="12" s="1"/>
  <c r="G45" i="12" s="1"/>
  <c r="G81" i="12"/>
  <c r="I60" i="11"/>
  <c r="I50" i="11"/>
  <c r="I24" i="11"/>
  <c r="I31" i="11" s="1"/>
  <c r="I38" i="11" s="1"/>
  <c r="I45" i="11" s="1"/>
  <c r="G81" i="11"/>
  <c r="F75" i="16"/>
  <c r="I60" i="16"/>
  <c r="F31" i="16"/>
  <c r="F38" i="16" s="1"/>
  <c r="F45" i="16" s="1"/>
  <c r="F81" i="16"/>
  <c r="F75" i="15"/>
  <c r="F31" i="15"/>
  <c r="F38" i="15" s="1"/>
  <c r="F45" i="15" s="1"/>
  <c r="F81" i="15"/>
  <c r="I12" i="15"/>
  <c r="F75" i="14"/>
  <c r="F81" i="14"/>
  <c r="F31" i="14"/>
  <c r="F38" i="14" s="1"/>
  <c r="F45" i="14" s="1"/>
  <c r="I12" i="14"/>
  <c r="I75" i="13"/>
  <c r="F75" i="13"/>
  <c r="F81" i="13"/>
  <c r="F31" i="13"/>
  <c r="F38" i="13" s="1"/>
  <c r="F45" i="13" s="1"/>
  <c r="I12" i="13"/>
  <c r="I75" i="12"/>
  <c r="F75" i="12"/>
  <c r="F81" i="12"/>
  <c r="I12" i="12"/>
  <c r="I68" i="11"/>
  <c r="I75" i="11" s="1"/>
  <c r="F81" i="11"/>
  <c r="F31" i="11"/>
  <c r="F38" i="11" s="1"/>
  <c r="F45" i="11" s="1"/>
  <c r="I12" i="11"/>
  <c r="I81" i="11" l="1"/>
  <c r="I83" i="11" s="1"/>
  <c r="I81" i="16"/>
  <c r="B9" i="2" s="1"/>
  <c r="D9" i="2" s="1"/>
  <c r="I81" i="15"/>
  <c r="B8" i="2" s="1"/>
  <c r="D8" i="2" s="1"/>
  <c r="I81" i="14"/>
  <c r="I83" i="14" s="1"/>
  <c r="I81" i="13"/>
  <c r="I83" i="13" s="1"/>
  <c r="I81" i="12"/>
  <c r="I83" i="12" s="1"/>
  <c r="B4" i="2" l="1"/>
  <c r="D4" i="2" s="1"/>
  <c r="I83" i="16"/>
  <c r="I83" i="15"/>
  <c r="B7" i="2"/>
  <c r="D7" i="2" s="1"/>
  <c r="B6" i="2"/>
  <c r="D6" i="2" s="1"/>
  <c r="B5" i="2"/>
  <c r="D5" i="2" s="1"/>
</calcChain>
</file>

<file path=xl/sharedStrings.xml><?xml version="1.0" encoding="utf-8"?>
<sst xmlns="http://schemas.openxmlformats.org/spreadsheetml/2006/main" count="898" uniqueCount="136">
  <si>
    <t>Lisa 4</t>
  </si>
  <si>
    <t>Tunnustatud tootjarühma põllumajandustoodete töötlemise ja 
turustamise investeeringutoetuse taotluste hindamisleht</t>
  </si>
  <si>
    <t>Taotluse viitenumber:</t>
  </si>
  <si>
    <t>Hindamiskriteerium</t>
  </si>
  <si>
    <t>Hinde-punktid</t>
  </si>
  <si>
    <t>1. Kõrgema lisandväärtusega toote tootmisele suunatud investeeringud</t>
  </si>
  <si>
    <t>Taotleja on taotluse esitamise aastale eelnenud aastal tootnud toodet, mida on tema kaubamärgi all realiseeritud jaekaubanduses</t>
  </si>
  <si>
    <t>1.1</t>
  </si>
  <si>
    <t>1.2</t>
  </si>
  <si>
    <t>1.3</t>
  </si>
  <si>
    <t>1.4</t>
  </si>
  <si>
    <t>0-4</t>
  </si>
  <si>
    <t>Taotleja on taotluse esitamise aastale eelnenud aastal tootnud mahetoodet, mida on tema kaubamärgi all realiseeritud jaekaubanduses</t>
  </si>
  <si>
    <t>Investeeringu tulemusena võetakse taotleja jaoks kasutusele tema tegevusvaldkonna uudne tehnoloogia või tootmisprotsess, mis aitab parandada ettevõtte tulemuslikkust</t>
  </si>
  <si>
    <t>2. Uusi töökohti loovad investeeringud</t>
  </si>
  <si>
    <t>2.1</t>
  </si>
  <si>
    <t>Investeeringuga kavandatakse luua uued täistööajaga töökohad.
Täistööajaga töökohtade juurdekasv protsentides:</t>
  </si>
  <si>
    <t>2.1.1</t>
  </si>
  <si>
    <t>2.1.2</t>
  </si>
  <si>
    <t>2.1.3</t>
  </si>
  <si>
    <t>2.1.4</t>
  </si>
  <si>
    <t>Täistööajaga töökohtade arv ei muutu</t>
  </si>
  <si>
    <t>kavandatakse luua kuni 5% rohkem täistööajaga töökohti</t>
  </si>
  <si>
    <t>kavandatakse luua üle 5% kuni10% rohkem täistööajaga töökohti</t>
  </si>
  <si>
    <t>kavandatakse luua üle 10% rohkem täistööajaga töökohti</t>
  </si>
  <si>
    <t>2.2</t>
  </si>
  <si>
    <t>Investeeringu tulemusena kavandatavate töökohtade brutotunnipalk võrrelduna taotleja tegevusvaldkonna keskmise brutotunnipalgaga :</t>
  </si>
  <si>
    <t>2.2.1</t>
  </si>
  <si>
    <t>2.2.2</t>
  </si>
  <si>
    <t>2.2.3</t>
  </si>
  <si>
    <t>2.2.4</t>
  </si>
  <si>
    <t>keskmine tunnipalk (+ / - 2%)</t>
  </si>
  <si>
    <t>üle 2% kuni 8% kõrgem tunnipalk</t>
  </si>
  <si>
    <t>üle 8% kuni 15% kõrgem tunnipalk</t>
  </si>
  <si>
    <t>üle 15% kõrgem tunnipalk</t>
  </si>
  <si>
    <t>4. Toote välisturule müümise osakaalu suurendamisele suunatud investeeringud</t>
  </si>
  <si>
    <t>Taotlejal on kogemus omatoodetud toote eksportimisel (sh lepinguline suhe ostjaga) ning väljakujunenud turustuskanal (vahendajad, jaekaubandus, emaettevõte, internet, otseturustus)</t>
  </si>
  <si>
    <t>4.1</t>
  </si>
  <si>
    <t>4.2</t>
  </si>
  <si>
    <t>4.3</t>
  </si>
  <si>
    <t>5. Uue töötlemise või turustamise üksuse rajamisele, olemasoleva võimsuse samaaegsele sulgemisele ja mitme töötlemise või turustamise üksuse ühte kohta koondamisele suunatud investeeringud</t>
  </si>
  <si>
    <t>5.1</t>
  </si>
  <si>
    <t>Taotleja tehtud investeering on suunatud uue töötlemise või turustamise üksuse rajamisele või mitme töötlemise või turustamise üksuse koondamisele ühte kohta</t>
  </si>
  <si>
    <t>6. Suurema toorainekoguse kasutamisele suunatud investeeringud</t>
  </si>
  <si>
    <t>6.1</t>
  </si>
  <si>
    <t>6.1.1</t>
  </si>
  <si>
    <t>6.1.2</t>
  </si>
  <si>
    <t>6.1.3</t>
  </si>
  <si>
    <t>6.1.4</t>
  </si>
  <si>
    <t>Taotleja tehtud investeeringu tulemusena suureneb tootmisvõimsus, mille tulemusena on võimalik hakata töötlema suuremaid toorainekoguseid:</t>
  </si>
  <si>
    <t>põhitooraine kasutamine suureneb kuni 15%</t>
  </si>
  <si>
    <t>põhitooraine kasutamine suureneb üle 15% kuni 25%</t>
  </si>
  <si>
    <t>põhitooraine kasutamine suureneb üle 25% kuni 35%</t>
  </si>
  <si>
    <t>põhitooraine kasutamine suureneb üle 35%</t>
  </si>
  <si>
    <t>7. Taotleja konkurentsivõimet ja jätkusuutlikkust suurendavad investeeringud</t>
  </si>
  <si>
    <t>7.1</t>
  </si>
  <si>
    <t>Taotleja tehtud investeeringu tulemusena kasvab puhas lisandväärtus töötaja kohta:</t>
  </si>
  <si>
    <t>7.1.1</t>
  </si>
  <si>
    <t>7.1.2</t>
  </si>
  <si>
    <t>7.1.3</t>
  </si>
  <si>
    <t>7.1.4</t>
  </si>
  <si>
    <t>7.2</t>
  </si>
  <si>
    <t>kuni 5%</t>
  </si>
  <si>
    <t>üle 5% kuni 10%</t>
  </si>
  <si>
    <t>üle 10% kuni 15%</t>
  </si>
  <si>
    <t>üle 15%</t>
  </si>
  <si>
    <t>Taotleja hinnang ja vajadus investeeringu tegemiseks on põhjendatud ning investeeringu mõju ettevõtja üldisele konkurentsivõimele ja jätkusuutlikkusele on analüüsitud</t>
  </si>
  <si>
    <t>9. Puu- ja köögivilja või põllumajandusloomade turustamise edendamisele suunatud investeeringud</t>
  </si>
  <si>
    <t>Investeering on suunatud:</t>
  </si>
  <si>
    <t>9.1</t>
  </si>
  <si>
    <t>9.1.1</t>
  </si>
  <si>
    <t>9.1.2</t>
  </si>
  <si>
    <t>puu- ja köögivilja turustamise edendamisele</t>
  </si>
  <si>
    <t>põllumajandusloomade turustamise edendamisele</t>
  </si>
  <si>
    <t xml:space="preserve"> </t>
  </si>
  <si>
    <t>Taotleja on taotluse esitamise hetkeks sõlminud teadus- ja arendusasutusega kirjaliku lepingu, millega telliti tootearendusega seotud teadus- või arendustöö ja mille kehtivusaeg on vähemalt kuni taotluse esitamise aastale eelnenud aastani</t>
  </si>
  <si>
    <t>Hindamiskriteeriumi maksimaalsed hindepunktid on 14, osakaaluga 15%. Arvutuse tulemusena on hindamiskriteeriumi lõplikud maksimaalsed hindepunktid:</t>
  </si>
  <si>
    <t>Hindamiskriteeriumi maksimaalsed hindepunktid on 8, osakaaluga 10%. Arvutuse tulemusena on hindamiskriteeriumi lõplikud maksimaalsed hindepunktid:</t>
  </si>
  <si>
    <t>Hindamiskriteeriumi maksimaalsed hindepunktid on 12, osakaaluga 15%. Arvutuse tulemusena on hindamiskriteeriumi lõplikud maksimaalsed hindepunktid:</t>
  </si>
  <si>
    <t>Hindamiskriteeriumi maksimaalsed hindepunktid on 4, osakaaluga 15%. Arvutuse tulemusena on hindamiskriteeriumi lõplikud maksimaalsed hindepunktid:</t>
  </si>
  <si>
    <t>Hindamiskriteeriumi maksimaalsed hindepunktid on 8, osakaaluga 5%. Arvutuse tulemusena on hindamiskriteeriumi lõplikud maksimaalsed hindepunktid:</t>
  </si>
  <si>
    <t>Taotlejal on olemas terviklik ekspordi sihtturuaalüüs ja ekspordiplaan (sh on kaardistatud eksporditava toote konkurentsieelised sihtturul võrreldes põhiliste konkurentidega) ning ekspordi edendamise eest vastutav personal (ekspordijuht)</t>
  </si>
  <si>
    <t>Taotlejal on kogemus välisriigis müügiedendustegevuse elluviimisel ning võimekus ekspordi edendamisega seotud tegevuse kavandamiseks ja elluviimiseks (sh eraldi eksporditegevuse eest vastutav personal)</t>
  </si>
  <si>
    <t xml:space="preserve">Viitenumber </t>
  </si>
  <si>
    <t>Hindepunktide koond</t>
  </si>
  <si>
    <t>Toetatava tegevuse toetuse määr:</t>
  </si>
  <si>
    <t>22-24%</t>
  </si>
  <si>
    <t>19-21%</t>
  </si>
  <si>
    <t>15-18%</t>
  </si>
  <si>
    <t>21-27%</t>
  </si>
  <si>
    <t>15-20%</t>
  </si>
  <si>
    <t>40-45%</t>
  </si>
  <si>
    <t>35-39%</t>
  </si>
  <si>
    <t>30-34%</t>
  </si>
  <si>
    <t>25-29%</t>
  </si>
  <si>
    <t>Hindaja 1 antud hindepunktid</t>
  </si>
  <si>
    <t>Hindaja 2 antud hindepunktid</t>
  </si>
  <si>
    <t>Hindaja 3 antud hindepunktid</t>
  </si>
  <si>
    <t>Hindaja 4 antud hindepunktid</t>
  </si>
  <si>
    <t>Hindaja 5 antud hindepunktid</t>
  </si>
  <si>
    <t xml:space="preserve">Hindepunktide keskmine 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</si>
  <si>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</si>
  <si>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</si>
  <si>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</si>
  <si>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</si>
  <si>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</si>
  <si>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</si>
  <si>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</si>
  <si>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</si>
  <si>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28-35%</t>
  </si>
  <si>
    <t>3.3.1</t>
  </si>
  <si>
    <t>3.3.2</t>
  </si>
  <si>
    <t>3.3.3</t>
  </si>
  <si>
    <t>3.3.4</t>
  </si>
  <si>
    <t>8.1</t>
  </si>
  <si>
    <t>8.1.1</t>
  </si>
  <si>
    <t>8.1.2</t>
  </si>
  <si>
    <t>8.1.3</t>
  </si>
  <si>
    <t>Taotleja liimete arv:</t>
  </si>
  <si>
    <t>46-86</t>
  </si>
  <si>
    <t>5-45</t>
  </si>
  <si>
    <t>8.1.4</t>
  </si>
  <si>
    <t>87-127</t>
  </si>
  <si>
    <t>128 ja rohkem</t>
  </si>
  <si>
    <t>3.1  Suurema omafinantseeringuga investeeringud (suurettevõtjad), hindab PRIA</t>
  </si>
  <si>
    <t>3.2 Suurema omafinantseeringuga investeeringud (keskmise suurusega ettevõtjad), hindab PRIA</t>
  </si>
  <si>
    <t>3.3 Suurema omafinantseeringuga investeeringud (mikro- ja väikeettevõtjad), hindab PRIA</t>
  </si>
  <si>
    <t>8. Suurema liikmete arvuga ühistuid kaasavad investeeringud, hindab PRIA</t>
  </si>
  <si>
    <t>Komisjon + PRIA</t>
  </si>
  <si>
    <t>Hindamiskriteeriumi maksimaalsed hindepunktid on 4, osakaaluga 5%. Arvutuse tulemusena on hindamiskriteeriumi lõplikud maksimaalsed hindepunktid:</t>
  </si>
  <si>
    <t>Hindamiskriteeriumi maksimaalsed hindepunktid on 4, osakaaluga 10%. Arvutuse tulemusena on hindamiskriteeriumi lõplikud maksimaalsed hindepunktid:</t>
  </si>
  <si>
    <t>Hindamiskomisjoni poolt hinnatud hindamiskriteeriumite lõplikud hindepunktid kokku (maksimaalselt 85):</t>
  </si>
  <si>
    <t>PRIA poolt hinnatud hindamiskriteeriumite lõplikud hindepunktid kokku (maksimaalselt 15):</t>
  </si>
  <si>
    <t>kaalutud hindepunktid (komisjon)</t>
  </si>
  <si>
    <t>kaalutud hindepunktid (PRIA)</t>
  </si>
  <si>
    <t>Punktid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</si>
</sst>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000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49" fontId="3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/>
    <xf numFmtId="0" fontId="0" fillId="2" borderId="1" xfId="0" applyFill="1" applyBorder="1" applyAlignment="1"/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vertical="top" wrapText="1"/>
    </xf>
    <xf numFmtId="0" fontId="1" fillId="2" borderId="7" xfId="0" applyFont="1" applyFill="1" applyBorder="1"/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49" fontId="0" fillId="2" borderId="6" xfId="0" applyNumberForma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top" wrapText="1"/>
    </xf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6" xfId="0" applyFont="1" applyFill="1" applyBorder="1" applyAlignment="1">
      <alignment vertical="top"/>
    </xf>
    <xf numFmtId="4" fontId="0" fillId="2" borderId="1" xfId="0" applyNumberForma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0" fillId="2" borderId="1" xfId="0" applyFill="1" applyBorder="1" applyAlignment="1"/>
    <xf numFmtId="49" fontId="1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9" fontId="3" fillId="2" borderId="6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9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0" fillId="2" borderId="6" xfId="0" applyFill="1" applyBorder="1" applyAlignment="1"/>
    <xf numFmtId="49" fontId="3" fillId="2" borderId="7" xfId="0" applyNumberFormat="1" applyFont="1" applyFill="1" applyBorder="1"/>
    <xf numFmtId="49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ill="1" applyBorder="1" applyAlignment="1"/>
    <xf numFmtId="49" fontId="1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0" fillId="2" borderId="8" xfId="0" applyFill="1" applyBorder="1" applyAlignment="1"/>
    <xf numFmtId="0" fontId="0" fillId="0" borderId="0" xfId="0" applyAlignment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2" borderId="2" xfId="0" applyFont="1" applyFill="1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49" fontId="1" fillId="2" borderId="2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1" fillId="2" borderId="1" xfId="0" applyNumberFormat="1" applyFont="1" applyFill="1" applyBorder="1" applyAlignment="1"/>
    <xf numFmtId="0" fontId="0" fillId="0" borderId="1" xfId="0" applyBorder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4" sqref="A4"/>
    </sheetView>
  </sheetViews>
  <sheetFormatPr defaultRowHeight="15" x14ac:dyDescent="0.25"/>
  <cols>
    <col min="1" max="1" width="15.85546875" customWidth="1"/>
    <col min="2" max="2" width="30.7109375" customWidth="1"/>
    <col min="3" max="3" width="28.5703125" customWidth="1"/>
    <col min="4" max="4" width="14.42578125" customWidth="1"/>
  </cols>
  <sheetData>
    <row r="1" spans="1:4" x14ac:dyDescent="0.25">
      <c r="A1" s="77" t="s">
        <v>84</v>
      </c>
      <c r="B1" s="78"/>
      <c r="C1" s="78"/>
      <c r="D1" s="78"/>
    </row>
    <row r="3" spans="1:4" x14ac:dyDescent="0.25">
      <c r="A3" s="9" t="s">
        <v>83</v>
      </c>
      <c r="B3" s="9" t="s">
        <v>133</v>
      </c>
      <c r="C3" s="9" t="s">
        <v>134</v>
      </c>
      <c r="D3" s="9" t="s">
        <v>135</v>
      </c>
    </row>
    <row r="4" spans="1:4" x14ac:dyDescent="0.25">
      <c r="A4" s="29">
        <v>642315780001</v>
      </c>
      <c r="B4" s="76">
        <f>'642315780001'!I81</f>
        <v>67.785714285714278</v>
      </c>
      <c r="C4" s="23">
        <f>'642315780001'!D82</f>
        <v>15</v>
      </c>
      <c r="D4" s="23">
        <f>SUM(B4:C4)</f>
        <v>82.785714285714278</v>
      </c>
    </row>
    <row r="5" spans="1:4" x14ac:dyDescent="0.25">
      <c r="A5" s="29">
        <v>642315780002</v>
      </c>
      <c r="B5" s="76">
        <f>'642315780002'!I81</f>
        <v>32.357142857142854</v>
      </c>
      <c r="C5" s="23">
        <f>'642315780002'!D82</f>
        <v>11.25</v>
      </c>
      <c r="D5" s="23">
        <f t="shared" ref="D5:D9" si="0">SUM(B5:C5)</f>
        <v>43.607142857142854</v>
      </c>
    </row>
    <row r="6" spans="1:4" x14ac:dyDescent="0.25">
      <c r="A6" s="29">
        <v>642315780003</v>
      </c>
      <c r="B6" s="76">
        <f>'642315780003'!I81</f>
        <v>50.142857142857132</v>
      </c>
      <c r="C6" s="23">
        <f>'642315780003'!D82</f>
        <v>11.25</v>
      </c>
      <c r="D6" s="23">
        <f t="shared" si="0"/>
        <v>61.392857142857132</v>
      </c>
    </row>
    <row r="7" spans="1:4" x14ac:dyDescent="0.25">
      <c r="A7" s="29">
        <v>642315780004</v>
      </c>
      <c r="B7" s="76">
        <f>'642315780004'!I81</f>
        <v>44.214285714285708</v>
      </c>
      <c r="C7" s="23">
        <f>'642315780004'!D82</f>
        <v>3.75</v>
      </c>
      <c r="D7" s="23">
        <f t="shared" si="0"/>
        <v>47.964285714285708</v>
      </c>
    </row>
    <row r="8" spans="1:4" x14ac:dyDescent="0.25">
      <c r="A8" s="29">
        <v>642315780005</v>
      </c>
      <c r="B8" s="76">
        <f>'642315780005'!I81</f>
        <v>61.285714285714278</v>
      </c>
      <c r="C8" s="23">
        <f>'642315780005'!D82</f>
        <v>5</v>
      </c>
      <c r="D8" s="23">
        <f t="shared" si="0"/>
        <v>66.285714285714278</v>
      </c>
    </row>
    <row r="9" spans="1:4" x14ac:dyDescent="0.25">
      <c r="A9" s="29">
        <v>642315780006</v>
      </c>
      <c r="B9" s="76">
        <f>'642315780006'!I81</f>
        <v>41.285714285714285</v>
      </c>
      <c r="C9" s="23">
        <f>'642315780006'!D82</f>
        <v>3.75</v>
      </c>
      <c r="D9" s="23">
        <f t="shared" si="0"/>
        <v>45.035714285714285</v>
      </c>
    </row>
  </sheetData>
  <sortState ref="A16:F21">
    <sortCondition descending="1" ref="D16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68.570312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koond'!A4</f>
        <v>642315780001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  <c r="I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26" t="s">
        <v>6</v>
      </c>
      <c r="C8" s="27">
        <v>4</v>
      </c>
      <c r="D8" s="1"/>
      <c r="E8" s="34"/>
      <c r="F8" s="34"/>
      <c r="G8" s="34"/>
      <c r="H8" s="34"/>
      <c r="I8" s="12">
        <f>SUM(D8:H8)/5</f>
        <v>0</v>
      </c>
    </row>
    <row r="9" spans="1:9" ht="30" x14ac:dyDescent="0.25">
      <c r="A9" s="13" t="s">
        <v>8</v>
      </c>
      <c r="B9" s="26" t="s">
        <v>12</v>
      </c>
      <c r="C9" s="27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26" t="s">
        <v>13</v>
      </c>
      <c r="C10" s="27" t="s">
        <v>11</v>
      </c>
      <c r="D10" s="33">
        <v>4</v>
      </c>
      <c r="E10" s="34">
        <v>4</v>
      </c>
      <c r="F10" s="34">
        <v>4</v>
      </c>
      <c r="G10" s="34">
        <v>4</v>
      </c>
      <c r="H10" s="34">
        <v>4</v>
      </c>
      <c r="I10" s="12">
        <f t="shared" si="0"/>
        <v>4</v>
      </c>
    </row>
    <row r="11" spans="1:9" ht="60" x14ac:dyDescent="0.25">
      <c r="A11" s="13" t="s">
        <v>10</v>
      </c>
      <c r="B11" s="26" t="s">
        <v>75</v>
      </c>
      <c r="C11" s="27" t="s">
        <v>11</v>
      </c>
      <c r="D11" s="33"/>
      <c r="E11" s="35"/>
      <c r="F11" s="35"/>
      <c r="G11" s="35"/>
      <c r="H11" s="35"/>
      <c r="I11" s="12">
        <f t="shared" si="0"/>
        <v>0</v>
      </c>
    </row>
    <row r="12" spans="1:9" ht="33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4.2857142857142856</v>
      </c>
      <c r="E12" s="12">
        <f>IF(AND(OR(E8=0,E8=4),OR(E9=0,E9=2),OR(E10=0,E10=1,E10=2,E10=3,E10=4),OR(E11=0,E11=1,E11=2,E11=3,E11=4)),SUM(E8:E11)/14*15,"kontrolli hindepunkte")</f>
        <v>4.2857142857142856</v>
      </c>
      <c r="F12" s="12">
        <f>IF(AND(OR(F8=0,F8=4),OR(F9=0,F9=2),OR(F10=0,F10=1,F10=2,F10=3,F10=4),OR(F11=0,F11=1,F11=2,F11=3,F11=4)),SUM(F8:F11)/14*15,"kontrolli hindepunkte")</f>
        <v>4.2857142857142856</v>
      </c>
      <c r="G12" s="12">
        <f>IF(AND(OR(G8=0,G8=4),OR(G9=0,G9=2),OR(G10=0,G10=1,G10=2,G10=3,G10=4),OR(G11=0,G11=1,G11=2,G11=3,G11=4)),SUM(G8:G11)/14*15,"kontrolli hindepunkte")</f>
        <v>4.2857142857142856</v>
      </c>
      <c r="H12" s="12">
        <f>IF(AND(OR(H8=0,H8=4),OR(H9=0,H9=2),OR(H10=0,H10=1,H10=2,H10=3,H10=4),OR(H11=0,H11=1,H11=2,H11=3,H11=4)),SUM(H8:H11)/14*15,"kontrolli hindepunkte")</f>
        <v>4.2857142857142856</v>
      </c>
      <c r="I12" s="12">
        <f t="shared" si="0"/>
        <v>4.2857142857142856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27">
        <v>1</v>
      </c>
      <c r="D15" s="30"/>
      <c r="E15" s="30"/>
      <c r="F15" s="30" t="s">
        <v>74</v>
      </c>
      <c r="G15" s="30"/>
      <c r="H15" s="30"/>
      <c r="I15" s="18">
        <f>SUM(D15:H15)/5</f>
        <v>0</v>
      </c>
    </row>
    <row r="16" spans="1:9" x14ac:dyDescent="0.25">
      <c r="A16" s="8" t="s">
        <v>18</v>
      </c>
      <c r="B16" s="19" t="s">
        <v>22</v>
      </c>
      <c r="C16" s="27">
        <v>2</v>
      </c>
      <c r="D16" s="30"/>
      <c r="E16" s="30" t="s">
        <v>74</v>
      </c>
      <c r="F16" s="30"/>
      <c r="G16" s="30"/>
      <c r="H16" s="30"/>
      <c r="I16" s="18">
        <f t="shared" ref="I16:I24" si="1">SUM(D16:H16)/5</f>
        <v>0</v>
      </c>
    </row>
    <row r="17" spans="1:9" x14ac:dyDescent="0.25">
      <c r="A17" s="8" t="s">
        <v>19</v>
      </c>
      <c r="B17" s="19" t="s">
        <v>23</v>
      </c>
      <c r="C17" s="27">
        <v>3</v>
      </c>
      <c r="D17" s="30"/>
      <c r="E17" s="30"/>
      <c r="F17" s="30"/>
      <c r="G17" s="30"/>
      <c r="H17" s="30"/>
      <c r="I17" s="18">
        <f t="shared" si="1"/>
        <v>0</v>
      </c>
    </row>
    <row r="18" spans="1:9" x14ac:dyDescent="0.25">
      <c r="A18" s="8" t="s">
        <v>20</v>
      </c>
      <c r="B18" s="19" t="s">
        <v>24</v>
      </c>
      <c r="C18" s="27">
        <v>4</v>
      </c>
      <c r="D18" s="30">
        <v>4</v>
      </c>
      <c r="E18" s="30">
        <v>4</v>
      </c>
      <c r="F18" s="30">
        <v>4</v>
      </c>
      <c r="G18" s="30">
        <v>4</v>
      </c>
      <c r="H18" s="30">
        <v>4</v>
      </c>
      <c r="I18" s="18">
        <f t="shared" si="1"/>
        <v>4</v>
      </c>
    </row>
    <row r="19" spans="1:9" ht="30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24" t="s">
        <v>31</v>
      </c>
      <c r="C20" s="27">
        <v>1</v>
      </c>
      <c r="D20" s="1"/>
      <c r="E20" s="1"/>
      <c r="F20" s="1"/>
      <c r="G20" s="1"/>
      <c r="H20" s="1"/>
      <c r="I20" s="12">
        <f t="shared" si="1"/>
        <v>0</v>
      </c>
    </row>
    <row r="21" spans="1:9" x14ac:dyDescent="0.25">
      <c r="A21" s="8" t="s">
        <v>28</v>
      </c>
      <c r="B21" s="24" t="s">
        <v>32</v>
      </c>
      <c r="C21" s="27">
        <v>2</v>
      </c>
      <c r="D21" s="1" t="s">
        <v>74</v>
      </c>
      <c r="E21" s="1"/>
      <c r="F21" s="1"/>
      <c r="G21" s="1"/>
      <c r="H21" s="1"/>
      <c r="I21" s="12">
        <f t="shared" si="1"/>
        <v>0</v>
      </c>
    </row>
    <row r="22" spans="1:9" x14ac:dyDescent="0.25">
      <c r="A22" s="8" t="s">
        <v>29</v>
      </c>
      <c r="B22" s="24" t="s">
        <v>33</v>
      </c>
      <c r="C22" s="27">
        <v>3</v>
      </c>
      <c r="D22" s="1"/>
      <c r="E22" s="1"/>
      <c r="F22" s="1"/>
      <c r="G22" s="1"/>
      <c r="H22" s="1"/>
      <c r="I22" s="12">
        <f t="shared" si="1"/>
        <v>0</v>
      </c>
    </row>
    <row r="23" spans="1:9" x14ac:dyDescent="0.25">
      <c r="A23" s="8" t="s">
        <v>30</v>
      </c>
      <c r="B23" s="24" t="s">
        <v>34</v>
      </c>
      <c r="C23" s="27">
        <v>4</v>
      </c>
      <c r="D23" s="1">
        <v>4</v>
      </c>
      <c r="E23" s="1">
        <v>4</v>
      </c>
      <c r="F23" s="1">
        <v>4</v>
      </c>
      <c r="G23" s="1">
        <v>4</v>
      </c>
      <c r="H23" s="1">
        <v>4</v>
      </c>
      <c r="I23" s="12">
        <f t="shared" si="1"/>
        <v>4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10</v>
      </c>
      <c r="E24" s="12">
        <f>IF(OR(COUNT(E15:E19)&gt;1,COUNT(E20:E23)&gt;1,MAX(E15:E23)&gt;4),"kontrolli hindepunkte",SUM(E15:E23)/8*10)</f>
        <v>10</v>
      </c>
      <c r="F24" s="12">
        <f>IF(OR(COUNT(F15:F19)&gt;1,COUNT(F20:F23)&gt;1,MAX(F15:F23)&gt;4),"kontrolli hindepunkte",SUM(F15:F23)/8*10)</f>
        <v>10</v>
      </c>
      <c r="G24" s="12">
        <f>IF(OR(COUNT(G15:G19)&gt;1,COUNT(G20:G23)&gt;1,MAX(G15:G23)&gt;4),"kontrolli hindepunkte",SUM(G15:G23)/8*10)</f>
        <v>10</v>
      </c>
      <c r="H24" s="12">
        <f>IF(OR(COUNT(H15:H19)&gt;1,COUNT(H20:H23)&gt;1,MAX(H15:H23)&gt;4),"kontrolli hindepunkte",SUM(H15:H23)/8*10)</f>
        <v>10</v>
      </c>
      <c r="I24" s="12">
        <f t="shared" si="1"/>
        <v>10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/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48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48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48"/>
    </row>
    <row r="31" spans="1:9" ht="30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0</v>
      </c>
      <c r="E31" s="85" t="str">
        <f t="shared" ref="E31:I31" si="2">IF(OR(COUNT(E22:E25)&gt;1,COUNT(E27:E30)&gt;1,MAX(E22:E30)&gt;4),"kontrolli hindepunkte",SUM(E22:E25,E27:E30)/8*10)</f>
        <v>kontrolli hindepunkte</v>
      </c>
      <c r="F31" s="85" t="str">
        <f t="shared" si="2"/>
        <v>kontrolli hindepunkte</v>
      </c>
      <c r="G31" s="85" t="str">
        <f t="shared" si="2"/>
        <v>kontrolli hindepunkte</v>
      </c>
      <c r="H31" s="85" t="str">
        <f t="shared" si="2"/>
        <v>kontrolli hindepunkte</v>
      </c>
      <c r="I31" s="86" t="str">
        <f t="shared" si="2"/>
        <v>kontrolli hindepunkte</v>
      </c>
    </row>
    <row r="32" spans="1:9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49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/>
      <c r="E34" s="119"/>
      <c r="F34" s="119"/>
      <c r="G34" s="119"/>
      <c r="H34" s="119"/>
      <c r="I34" s="48"/>
    </row>
    <row r="35" spans="1:9" x14ac:dyDescent="0.25">
      <c r="A35" s="56" t="s">
        <v>106</v>
      </c>
      <c r="B35" s="50" t="s">
        <v>109</v>
      </c>
      <c r="C35" s="51">
        <v>2</v>
      </c>
      <c r="D35" s="120"/>
      <c r="E35" s="119"/>
      <c r="F35" s="119"/>
      <c r="G35" s="119"/>
      <c r="H35" s="119"/>
      <c r="I35" s="48"/>
    </row>
    <row r="36" spans="1:9" x14ac:dyDescent="0.25">
      <c r="A36" s="56" t="s">
        <v>107</v>
      </c>
      <c r="B36" s="50" t="s">
        <v>89</v>
      </c>
      <c r="C36" s="51">
        <v>3</v>
      </c>
      <c r="D36" s="119"/>
      <c r="E36" s="119"/>
      <c r="F36" s="119"/>
      <c r="G36" s="119"/>
      <c r="H36" s="119"/>
      <c r="I36" s="48"/>
    </row>
    <row r="37" spans="1:9" x14ac:dyDescent="0.25">
      <c r="A37" s="56" t="s">
        <v>108</v>
      </c>
      <c r="B37" s="50" t="s">
        <v>90</v>
      </c>
      <c r="C37" s="51">
        <v>4</v>
      </c>
      <c r="D37" s="119">
        <v>4</v>
      </c>
      <c r="E37" s="119"/>
      <c r="F37" s="119"/>
      <c r="G37" s="119"/>
      <c r="H37" s="119"/>
      <c r="I37" s="48"/>
    </row>
    <row r="38" spans="1:9" ht="34.5" customHeight="1" x14ac:dyDescent="0.25">
      <c r="A38" s="79" t="s">
        <v>129</v>
      </c>
      <c r="B38" s="87"/>
      <c r="C38" s="88"/>
      <c r="D38" s="84">
        <f>IF(OR(COUNT(D34:D37)&gt;1,MAX(D34:D37)&gt;4),"kontrolli hindepunkte",SUM(D34:D37)/4*5)</f>
        <v>5</v>
      </c>
      <c r="E38" s="85">
        <f t="shared" ref="E38:I38" si="3">IF(OR(COUNT(E29:E32)&gt;1,COUNT(E34:E37)&gt;1,MAX(E29:E37)&gt;4),"kontrolli hindepunkte",SUM(E29:E32,E34:E37)/8*10)</f>
        <v>0</v>
      </c>
      <c r="F38" s="85">
        <f t="shared" si="3"/>
        <v>0</v>
      </c>
      <c r="G38" s="85">
        <f t="shared" si="3"/>
        <v>0</v>
      </c>
      <c r="H38" s="85">
        <f t="shared" si="3"/>
        <v>0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49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50" t="s">
        <v>91</v>
      </c>
      <c r="C41" s="51">
        <v>1</v>
      </c>
      <c r="D41" s="93" t="s">
        <v>74</v>
      </c>
      <c r="E41" s="94"/>
      <c r="F41" s="94"/>
      <c r="G41" s="94"/>
      <c r="H41" s="94"/>
      <c r="I41" s="47"/>
    </row>
    <row r="42" spans="1:9" x14ac:dyDescent="0.25">
      <c r="A42" s="56" t="s">
        <v>111</v>
      </c>
      <c r="B42" s="50" t="s">
        <v>92</v>
      </c>
      <c r="C42" s="51">
        <v>2</v>
      </c>
      <c r="D42" s="95"/>
      <c r="E42" s="96"/>
      <c r="F42" s="96"/>
      <c r="G42" s="96"/>
      <c r="H42" s="97"/>
      <c r="I42" s="47"/>
    </row>
    <row r="43" spans="1:9" x14ac:dyDescent="0.25">
      <c r="A43" s="56" t="s">
        <v>112</v>
      </c>
      <c r="B43" s="50" t="s">
        <v>93</v>
      </c>
      <c r="C43" s="51">
        <v>3</v>
      </c>
      <c r="D43" s="94"/>
      <c r="E43" s="94"/>
      <c r="F43" s="94"/>
      <c r="G43" s="94"/>
      <c r="H43" s="94"/>
      <c r="I43" s="47"/>
    </row>
    <row r="44" spans="1:9" x14ac:dyDescent="0.25">
      <c r="A44" s="56" t="s">
        <v>113</v>
      </c>
      <c r="B44" s="50" t="s">
        <v>94</v>
      </c>
      <c r="C44" s="51">
        <v>4</v>
      </c>
      <c r="D44" s="94"/>
      <c r="E44" s="94"/>
      <c r="F44" s="94"/>
      <c r="G44" s="94"/>
      <c r="H44" s="94"/>
      <c r="I44" s="47"/>
    </row>
    <row r="45" spans="1:9" ht="29.25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0</v>
      </c>
      <c r="E45" s="85">
        <f t="shared" ref="E45:I45" si="4">IF(OR(COUNT(E36:E39)&gt;1,COUNT(E41:E44)&gt;1,MAX(E36:E44)&gt;4),"kontrolli hindepunkte",SUM(E36:E39,E41:E44)/8*10)</f>
        <v>0</v>
      </c>
      <c r="F45" s="85">
        <f t="shared" si="4"/>
        <v>0</v>
      </c>
      <c r="G45" s="85">
        <f t="shared" si="4"/>
        <v>0</v>
      </c>
      <c r="H45" s="85">
        <f t="shared" si="4"/>
        <v>0</v>
      </c>
      <c r="I45" s="86">
        <f t="shared" si="4"/>
        <v>0</v>
      </c>
    </row>
    <row r="46" spans="1:9" ht="20.25" customHeight="1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5" x14ac:dyDescent="0.25">
      <c r="A47" s="37" t="s">
        <v>37</v>
      </c>
      <c r="B47" s="31" t="s">
        <v>36</v>
      </c>
      <c r="C47" s="14" t="s">
        <v>11</v>
      </c>
      <c r="D47" s="38">
        <v>4</v>
      </c>
      <c r="E47" s="1">
        <v>4</v>
      </c>
      <c r="F47" s="1">
        <v>4</v>
      </c>
      <c r="G47" s="1">
        <v>4</v>
      </c>
      <c r="H47" s="1">
        <v>4</v>
      </c>
      <c r="I47" s="12">
        <f t="shared" ref="I47" si="5">SUM(D47:H47)/5</f>
        <v>4</v>
      </c>
    </row>
    <row r="48" spans="1:9" ht="60" x14ac:dyDescent="0.25">
      <c r="A48" s="13" t="s">
        <v>38</v>
      </c>
      <c r="B48" s="21" t="s">
        <v>81</v>
      </c>
      <c r="C48" s="27" t="s">
        <v>11</v>
      </c>
      <c r="D48" s="1">
        <v>2</v>
      </c>
      <c r="E48" s="1">
        <v>3</v>
      </c>
      <c r="F48" s="1">
        <v>4</v>
      </c>
      <c r="G48" s="1">
        <v>3</v>
      </c>
      <c r="H48" s="1">
        <v>4</v>
      </c>
      <c r="I48" s="12">
        <f t="shared" ref="I48:I50" si="6">SUM(D48:H48)/5</f>
        <v>3.2</v>
      </c>
    </row>
    <row r="49" spans="1:9" ht="50.25" customHeight="1" x14ac:dyDescent="0.25">
      <c r="A49" s="13" t="s">
        <v>39</v>
      </c>
      <c r="B49" s="26" t="s">
        <v>82</v>
      </c>
      <c r="C49" s="27" t="s">
        <v>11</v>
      </c>
      <c r="D49" s="1">
        <v>4</v>
      </c>
      <c r="E49" s="1">
        <v>3</v>
      </c>
      <c r="F49" s="1">
        <v>4</v>
      </c>
      <c r="G49" s="1">
        <v>4</v>
      </c>
      <c r="H49" s="1">
        <v>4</v>
      </c>
      <c r="I49" s="12">
        <f t="shared" si="6"/>
        <v>3.8</v>
      </c>
    </row>
    <row r="50" spans="1:9" ht="30.75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12.5</v>
      </c>
      <c r="E50" s="12">
        <f>IF(OR(COUNT(E47:E49)&gt;4,MAX(E47:E49)&gt;4),"kontrolli hindepunkte",SUM(E47:E49)/12*15)</f>
        <v>12.5</v>
      </c>
      <c r="F50" s="12">
        <f>IF(OR(COUNT(F47:F49)&gt;4,MAX(F47:F49)&gt;4),"kontrolli hindepunkte",SUM(F47:F49)/12*15)</f>
        <v>15</v>
      </c>
      <c r="G50" s="12">
        <f>IF(OR(COUNT(G47:G49)&gt;4,MAX(G47:G49)&gt;4),"kontrolli hindepunkte",SUM(G47:G49)/12*15)</f>
        <v>13.75</v>
      </c>
      <c r="H50" s="12">
        <f>IF(OR(COUNT(H47:H49)&gt;4,MAX(H47:H49)&gt;4),"kontrolli hindepunkte",SUM(H47:H49)/12*15)</f>
        <v>15</v>
      </c>
      <c r="I50" s="12">
        <f t="shared" si="6"/>
        <v>13.75</v>
      </c>
    </row>
    <row r="51" spans="1:9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46.5" customHeight="1" x14ac:dyDescent="0.25">
      <c r="A52" s="39" t="s">
        <v>41</v>
      </c>
      <c r="B52" s="31" t="s">
        <v>42</v>
      </c>
      <c r="C52" s="14" t="s">
        <v>11</v>
      </c>
      <c r="D52" s="38">
        <v>4</v>
      </c>
      <c r="E52" s="1">
        <v>4</v>
      </c>
      <c r="F52" s="1">
        <v>4</v>
      </c>
      <c r="G52" s="1">
        <v>4</v>
      </c>
      <c r="H52" s="1">
        <v>4</v>
      </c>
      <c r="I52" s="12">
        <f>SUM(D52:H52)/5</f>
        <v>4</v>
      </c>
    </row>
    <row r="53" spans="1:9" ht="30.75" customHeight="1" x14ac:dyDescent="0.25">
      <c r="A53" s="98" t="s">
        <v>79</v>
      </c>
      <c r="B53" s="101"/>
      <c r="C53" s="102"/>
      <c r="D53" s="12">
        <f>IF(MAX(D52)&gt;4,"kontrolli hindepunkte",D52/4*15)</f>
        <v>15</v>
      </c>
      <c r="E53" s="12">
        <f t="shared" ref="E53:H53" si="7">IF(MAX(E52)&gt;4,"kontrolli hindepunkte",E52/4*15)</f>
        <v>15</v>
      </c>
      <c r="F53" s="12">
        <f t="shared" si="7"/>
        <v>15</v>
      </c>
      <c r="G53" s="12">
        <f t="shared" si="7"/>
        <v>15</v>
      </c>
      <c r="H53" s="12">
        <f t="shared" si="7"/>
        <v>15</v>
      </c>
      <c r="I53" s="12">
        <f>SUM(D53:H53)/5</f>
        <v>15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30" customHeight="1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73"/>
      <c r="G56" s="73"/>
      <c r="H56" s="73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27">
        <v>2</v>
      </c>
      <c r="D57" s="10"/>
      <c r="E57" s="25"/>
      <c r="F57" s="73"/>
      <c r="G57" s="73"/>
      <c r="H57" s="73"/>
      <c r="I57" s="18">
        <f t="shared" ref="I57:I60" si="8">SUM(D57:H57)/5</f>
        <v>0</v>
      </c>
    </row>
    <row r="58" spans="1:9" x14ac:dyDescent="0.25">
      <c r="A58" s="8" t="s">
        <v>47</v>
      </c>
      <c r="B58" s="19" t="s">
        <v>52</v>
      </c>
      <c r="C58" s="27">
        <v>3</v>
      </c>
      <c r="D58" s="10"/>
      <c r="E58" s="25"/>
      <c r="F58" s="73"/>
      <c r="G58" s="73"/>
      <c r="H58" s="73"/>
      <c r="I58" s="18">
        <f t="shared" si="8"/>
        <v>0</v>
      </c>
    </row>
    <row r="59" spans="1:9" ht="15" customHeight="1" x14ac:dyDescent="0.25">
      <c r="A59" s="8" t="s">
        <v>48</v>
      </c>
      <c r="B59" s="19" t="s">
        <v>53</v>
      </c>
      <c r="C59" s="27">
        <v>4</v>
      </c>
      <c r="D59" s="10">
        <v>4</v>
      </c>
      <c r="E59" s="71">
        <v>4</v>
      </c>
      <c r="F59" s="73">
        <v>4</v>
      </c>
      <c r="G59" s="73">
        <v>4</v>
      </c>
      <c r="H59" s="73">
        <v>4</v>
      </c>
      <c r="I59" s="18">
        <f t="shared" si="8"/>
        <v>4</v>
      </c>
    </row>
    <row r="60" spans="1:9" ht="31.5" customHeight="1" x14ac:dyDescent="0.25">
      <c r="A60" s="98" t="s">
        <v>79</v>
      </c>
      <c r="B60" s="99"/>
      <c r="C60" s="100"/>
      <c r="D60" s="17">
        <f>IF(OR(COUNT(D56:D59)&gt;1,MAX(D56:D59)&gt;4),"kontrolli hindepunkte",SUM(D56:D59)/4*15)</f>
        <v>15</v>
      </c>
      <c r="E60" s="12">
        <f t="shared" ref="E60:H60" si="9">IF(OR(COUNT(E56:E59)&gt;1,MAX(E56:E59)&gt;4),"kontrolli hindepunkte",SUM(E56:E59)/4*15)</f>
        <v>15</v>
      </c>
      <c r="F60" s="12">
        <f t="shared" si="9"/>
        <v>15</v>
      </c>
      <c r="G60" s="12">
        <f t="shared" si="9"/>
        <v>15</v>
      </c>
      <c r="H60" s="12">
        <f t="shared" si="9"/>
        <v>15</v>
      </c>
      <c r="I60" s="12">
        <f t="shared" si="8"/>
        <v>15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30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30"/>
      <c r="E63" s="25"/>
      <c r="F63" s="73"/>
      <c r="G63" s="73"/>
      <c r="H63" s="73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27">
        <v>2</v>
      </c>
      <c r="D64" s="1"/>
      <c r="E64" s="25"/>
      <c r="F64" s="73"/>
      <c r="G64" s="73"/>
      <c r="H64" s="73"/>
      <c r="I64" s="45">
        <f t="shared" ref="I64:I68" si="10">SUM(D64:H64)/5</f>
        <v>0</v>
      </c>
    </row>
    <row r="65" spans="1:9" x14ac:dyDescent="0.25">
      <c r="A65" s="8" t="s">
        <v>59</v>
      </c>
      <c r="B65" s="19" t="s">
        <v>64</v>
      </c>
      <c r="C65" s="27">
        <v>3</v>
      </c>
      <c r="D65" s="1"/>
      <c r="E65" s="25"/>
      <c r="F65" s="73"/>
      <c r="G65" s="73"/>
      <c r="H65" s="73"/>
      <c r="I65" s="45">
        <f t="shared" si="10"/>
        <v>0</v>
      </c>
    </row>
    <row r="66" spans="1:9" x14ac:dyDescent="0.25">
      <c r="A66" s="8" t="s">
        <v>60</v>
      </c>
      <c r="B66" s="19" t="s">
        <v>65</v>
      </c>
      <c r="C66" s="27">
        <v>4</v>
      </c>
      <c r="D66" s="1">
        <v>4</v>
      </c>
      <c r="E66" s="71">
        <v>3</v>
      </c>
      <c r="F66" s="73">
        <v>4</v>
      </c>
      <c r="G66" s="73">
        <v>4</v>
      </c>
      <c r="H66" s="73">
        <v>4</v>
      </c>
      <c r="I66" s="45">
        <f t="shared" si="10"/>
        <v>3.8</v>
      </c>
    </row>
    <row r="67" spans="1:9" ht="45" customHeight="1" x14ac:dyDescent="0.25">
      <c r="A67" s="16" t="s">
        <v>61</v>
      </c>
      <c r="B67" s="28" t="s">
        <v>66</v>
      </c>
      <c r="C67" s="27" t="s">
        <v>11</v>
      </c>
      <c r="D67" s="1">
        <v>4</v>
      </c>
      <c r="E67" s="71">
        <v>4</v>
      </c>
      <c r="F67" s="73">
        <v>4</v>
      </c>
      <c r="G67" s="73">
        <v>4</v>
      </c>
      <c r="H67" s="73">
        <v>4</v>
      </c>
      <c r="I67" s="45">
        <f t="shared" si="10"/>
        <v>4</v>
      </c>
    </row>
    <row r="68" spans="1:9" ht="32.25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10</v>
      </c>
      <c r="E68" s="12">
        <f t="shared" ref="E68:H68" si="11">IF(OR(COUNT(E63:E66)&gt;1,MAX(E63:E66)&gt;4,MAX(E67)&gt;4),"kontrolli hindepunkte",SUM(E63:E67)/8*10)</f>
        <v>8.75</v>
      </c>
      <c r="F68" s="12">
        <f t="shared" si="11"/>
        <v>10</v>
      </c>
      <c r="G68" s="12">
        <f t="shared" si="11"/>
        <v>10</v>
      </c>
      <c r="H68" s="12">
        <f t="shared" si="11"/>
        <v>10</v>
      </c>
      <c r="I68" s="45">
        <f t="shared" si="10"/>
        <v>9.75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/>
      <c r="E71" s="110"/>
      <c r="F71" s="110"/>
      <c r="G71" s="110"/>
      <c r="H71" s="110"/>
      <c r="I71" s="48"/>
    </row>
    <row r="72" spans="1:9" x14ac:dyDescent="0.25">
      <c r="A72" s="60" t="s">
        <v>116</v>
      </c>
      <c r="B72" s="62" t="s">
        <v>119</v>
      </c>
      <c r="C72" s="58">
        <v>2</v>
      </c>
      <c r="D72" s="110"/>
      <c r="E72" s="110"/>
      <c r="F72" s="110"/>
      <c r="G72" s="110"/>
      <c r="H72" s="110"/>
      <c r="I72" s="48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48"/>
    </row>
    <row r="74" spans="1:9" x14ac:dyDescent="0.25">
      <c r="A74" s="60" t="s">
        <v>121</v>
      </c>
      <c r="B74" s="62" t="s">
        <v>123</v>
      </c>
      <c r="C74" s="58">
        <v>4</v>
      </c>
      <c r="D74" s="110">
        <v>4</v>
      </c>
      <c r="E74" s="110"/>
      <c r="F74" s="110"/>
      <c r="G74" s="110"/>
      <c r="H74" s="110"/>
      <c r="I74" s="48"/>
    </row>
    <row r="75" spans="1:9" ht="31.5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10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30"/>
      <c r="E78" s="25"/>
      <c r="F78" s="25"/>
      <c r="G78" s="25"/>
      <c r="H78" s="25"/>
      <c r="I78" s="36">
        <f>SUM(D78:H78)/5</f>
        <v>0</v>
      </c>
    </row>
    <row r="79" spans="1:9" ht="17.25" customHeight="1" x14ac:dyDescent="0.25">
      <c r="A79" s="8" t="s">
        <v>71</v>
      </c>
      <c r="B79" s="19" t="s">
        <v>73</v>
      </c>
      <c r="C79" s="27">
        <v>4</v>
      </c>
      <c r="D79" s="30"/>
      <c r="E79" s="25"/>
      <c r="F79" s="25"/>
      <c r="G79" s="25"/>
      <c r="H79" s="25"/>
      <c r="I79" s="36">
        <f>SUM(D79:H79)/5</f>
        <v>0</v>
      </c>
    </row>
    <row r="80" spans="1:9" ht="30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9" ht="30" customHeight="1" x14ac:dyDescent="0.25">
      <c r="A81" s="111" t="s">
        <v>131</v>
      </c>
      <c r="B81" s="112"/>
      <c r="C81" s="113"/>
      <c r="D81" s="18">
        <f>D12+D24+D50+D53+D60+D68+D80</f>
        <v>66.785714285714278</v>
      </c>
      <c r="E81" s="18">
        <f>E12+E24+E50+E53+E60+E68+E80</f>
        <v>65.535714285714278</v>
      </c>
      <c r="F81" s="18">
        <f>F12+F24+F50+F53+F60+F68+F80</f>
        <v>69.285714285714278</v>
      </c>
      <c r="G81" s="18">
        <f>G12+G24+G50+G53+G60+G68+G80</f>
        <v>68.035714285714278</v>
      </c>
      <c r="H81" s="18">
        <f>H12+H24+H50+H53+H60+H68+H80</f>
        <v>69.285714285714278</v>
      </c>
      <c r="I81" s="46">
        <f>SUM(D81:H81)/5</f>
        <v>67.785714285714278</v>
      </c>
    </row>
    <row r="82" spans="1:9" x14ac:dyDescent="0.25">
      <c r="A82" s="79" t="s">
        <v>132</v>
      </c>
      <c r="B82" s="80"/>
      <c r="C82" s="81"/>
      <c r="D82" s="82">
        <f>SUM(D31,D38,D45,D75)</f>
        <v>15</v>
      </c>
      <c r="E82" s="82"/>
      <c r="F82" s="82"/>
      <c r="G82" s="82"/>
      <c r="H82" s="82"/>
      <c r="I82" s="82"/>
    </row>
    <row r="83" spans="1:9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82.785714285714278</v>
      </c>
    </row>
  </sheetData>
  <sheetProtection selectLockedCells="1"/>
  <mergeCells count="56">
    <mergeCell ref="A4:B4"/>
    <mergeCell ref="C4:I4"/>
    <mergeCell ref="D27:H27"/>
    <mergeCell ref="A12:C12"/>
    <mergeCell ref="A13:I13"/>
    <mergeCell ref="B26:I26"/>
    <mergeCell ref="A39:I39"/>
    <mergeCell ref="B40:I40"/>
    <mergeCell ref="C14:I14"/>
    <mergeCell ref="C19:I19"/>
    <mergeCell ref="A46:I46"/>
    <mergeCell ref="A24:C24"/>
    <mergeCell ref="D37:H37"/>
    <mergeCell ref="D28:H28"/>
    <mergeCell ref="D29:H29"/>
    <mergeCell ref="D30:H30"/>
    <mergeCell ref="D34:H34"/>
    <mergeCell ref="D35:H35"/>
    <mergeCell ref="D36:H36"/>
    <mergeCell ref="A32:I32"/>
    <mergeCell ref="B33:I33"/>
    <mergeCell ref="A25:I25"/>
    <mergeCell ref="D71:H71"/>
    <mergeCell ref="D72:H72"/>
    <mergeCell ref="D73:H73"/>
    <mergeCell ref="D74:H74"/>
    <mergeCell ref="A81:C81"/>
    <mergeCell ref="A80:C80"/>
    <mergeCell ref="A76:I76"/>
    <mergeCell ref="C77:I77"/>
    <mergeCell ref="D44:H44"/>
    <mergeCell ref="A60:C60"/>
    <mergeCell ref="A68:C68"/>
    <mergeCell ref="C55:I55"/>
    <mergeCell ref="A61:I61"/>
    <mergeCell ref="C62:I62"/>
    <mergeCell ref="A54:I54"/>
    <mergeCell ref="A50:C50"/>
    <mergeCell ref="A53:C53"/>
    <mergeCell ref="A51:I51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A75:C75"/>
    <mergeCell ref="D75:I75"/>
    <mergeCell ref="B70:I70"/>
    <mergeCell ref="A69:I69"/>
    <mergeCell ref="D41:H41"/>
    <mergeCell ref="D42:H42"/>
    <mergeCell ref="D43:H43"/>
  </mergeCells>
  <pageMargins left="0.7" right="0.7" top="0.75" bottom="0.75" header="0.3" footer="0.3"/>
  <pageSetup paperSize="9" orientation="landscape" r:id="rId1"/>
  <ignoredErrors>
    <ignoredError sqref="I78:I7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70.710937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koond'!A5</f>
        <v>642315780002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  <c r="I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67" t="s">
        <v>6</v>
      </c>
      <c r="C8" s="70">
        <v>4</v>
      </c>
      <c r="D8" s="1">
        <v>4</v>
      </c>
      <c r="E8" s="34">
        <v>4</v>
      </c>
      <c r="F8" s="34">
        <v>4</v>
      </c>
      <c r="G8" s="34">
        <v>4</v>
      </c>
      <c r="H8" s="34">
        <v>4</v>
      </c>
      <c r="I8" s="12">
        <f>SUM(D8:H8)/5</f>
        <v>4</v>
      </c>
    </row>
    <row r="9" spans="1:9" ht="30" x14ac:dyDescent="0.25">
      <c r="A9" s="13" t="s">
        <v>8</v>
      </c>
      <c r="B9" s="67" t="s">
        <v>12</v>
      </c>
      <c r="C9" s="70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67" t="s">
        <v>13</v>
      </c>
      <c r="C10" s="70" t="s">
        <v>11</v>
      </c>
      <c r="D10" s="33"/>
      <c r="E10" s="34"/>
      <c r="F10" s="34"/>
      <c r="G10" s="34"/>
      <c r="H10" s="34"/>
      <c r="I10" s="12">
        <f t="shared" si="0"/>
        <v>0</v>
      </c>
    </row>
    <row r="11" spans="1:9" ht="60" x14ac:dyDescent="0.25">
      <c r="A11" s="13" t="s">
        <v>10</v>
      </c>
      <c r="B11" s="67" t="s">
        <v>75</v>
      </c>
      <c r="C11" s="70" t="s">
        <v>11</v>
      </c>
      <c r="D11" s="33">
        <v>4</v>
      </c>
      <c r="E11" s="35">
        <v>4</v>
      </c>
      <c r="F11" s="35">
        <v>3</v>
      </c>
      <c r="G11" s="35">
        <v>4</v>
      </c>
      <c r="H11" s="35">
        <v>4</v>
      </c>
      <c r="I11" s="12">
        <f t="shared" si="0"/>
        <v>3.8</v>
      </c>
    </row>
    <row r="12" spans="1:9" ht="31.5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8.5714285714285712</v>
      </c>
      <c r="E12" s="12">
        <f>IF(AND(OR(E8=0,E8=4),OR(E9=0,E9=2),OR(E10=0,E10=1,E10=2,E10=3,E10=4),OR(E11=0,E11=1,E11=2,E11=3,E11=4)),SUM(E8:E11)/14*15,"kontrolli hindepunkte")</f>
        <v>8.5714285714285712</v>
      </c>
      <c r="F12" s="12">
        <f>IF(AND(OR(F8=0,F8=4),OR(F9=0,F9=2),OR(F10=0,F10=1,F10=2,F10=3,F10=4),OR(F11=0,F11=1,F11=2,F11=3,F11=4)),SUM(F8:F11)/14*15,"kontrolli hindepunkte")</f>
        <v>7.5</v>
      </c>
      <c r="G12" s="12">
        <f>IF(AND(OR(G8=0,G8=4),OR(G9=0,G9=2),OR(G10=0,G10=1,G10=2,G10=3,G10=4),OR(G11=0,G11=1,G11=2,G11=3,G11=4)),SUM(G8:G11)/14*15,"kontrolli hindepunkte")</f>
        <v>8.5714285714285712</v>
      </c>
      <c r="H12" s="12">
        <f>IF(AND(OR(H8=0,H8=4),OR(H9=0,H9=2),OR(H10=0,H10=1,H10=2,H10=3,H10=4),OR(H11=0,H11=1,H11=2,H11=3,H11=4)),SUM(H8:H11)/14*15,"kontrolli hindepunkte")</f>
        <v>8.5714285714285712</v>
      </c>
      <c r="I12" s="12">
        <f t="shared" si="0"/>
        <v>8.3571428571428577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70">
        <v>1</v>
      </c>
      <c r="D15" s="63"/>
      <c r="E15" s="63"/>
      <c r="F15" s="63" t="s">
        <v>74</v>
      </c>
      <c r="G15" s="63">
        <v>1</v>
      </c>
      <c r="H15" s="63"/>
      <c r="I15" s="18">
        <f>SUM(D15:H15)/5</f>
        <v>0.2</v>
      </c>
    </row>
    <row r="16" spans="1:9" x14ac:dyDescent="0.25">
      <c r="A16" s="8" t="s">
        <v>18</v>
      </c>
      <c r="B16" s="19" t="s">
        <v>22</v>
      </c>
      <c r="C16" s="70">
        <v>2</v>
      </c>
      <c r="D16" s="63"/>
      <c r="E16" s="63" t="s">
        <v>74</v>
      </c>
      <c r="F16" s="63"/>
      <c r="G16" s="63"/>
      <c r="H16" s="63"/>
      <c r="I16" s="18">
        <f t="shared" ref="I16:I24" si="1">SUM(D16:H16)/5</f>
        <v>0</v>
      </c>
    </row>
    <row r="17" spans="1:9" x14ac:dyDescent="0.25">
      <c r="A17" s="8" t="s">
        <v>19</v>
      </c>
      <c r="B17" s="19" t="s">
        <v>23</v>
      </c>
      <c r="C17" s="70">
        <v>3</v>
      </c>
      <c r="D17" s="63"/>
      <c r="E17" s="63"/>
      <c r="F17" s="63"/>
      <c r="G17" s="63"/>
      <c r="H17" s="63"/>
      <c r="I17" s="18">
        <f t="shared" si="1"/>
        <v>0</v>
      </c>
    </row>
    <row r="18" spans="1:9" x14ac:dyDescent="0.25">
      <c r="A18" s="8" t="s">
        <v>20</v>
      </c>
      <c r="B18" s="19" t="s">
        <v>24</v>
      </c>
      <c r="C18" s="70">
        <v>4</v>
      </c>
      <c r="D18" s="63"/>
      <c r="E18" s="63"/>
      <c r="F18" s="63"/>
      <c r="G18" s="63"/>
      <c r="H18" s="63"/>
      <c r="I18" s="18">
        <f t="shared" si="1"/>
        <v>0</v>
      </c>
    </row>
    <row r="19" spans="1:9" ht="30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65" t="s">
        <v>31</v>
      </c>
      <c r="C20" s="70">
        <v>1</v>
      </c>
      <c r="D20" s="1"/>
      <c r="E20" s="1"/>
      <c r="F20" s="1"/>
      <c r="G20" s="1"/>
      <c r="H20" s="1">
        <v>1</v>
      </c>
      <c r="I20" s="12">
        <f t="shared" si="1"/>
        <v>0.2</v>
      </c>
    </row>
    <row r="21" spans="1:9" x14ac:dyDescent="0.25">
      <c r="A21" s="8" t="s">
        <v>28</v>
      </c>
      <c r="B21" s="65" t="s">
        <v>32</v>
      </c>
      <c r="C21" s="70">
        <v>2</v>
      </c>
      <c r="D21" s="1" t="s">
        <v>74</v>
      </c>
      <c r="E21" s="1"/>
      <c r="F21" s="1"/>
      <c r="G21" s="1"/>
      <c r="H21" s="1"/>
      <c r="I21" s="12">
        <f t="shared" si="1"/>
        <v>0</v>
      </c>
    </row>
    <row r="22" spans="1:9" x14ac:dyDescent="0.25">
      <c r="A22" s="8" t="s">
        <v>29</v>
      </c>
      <c r="B22" s="65" t="s">
        <v>33</v>
      </c>
      <c r="C22" s="70">
        <v>3</v>
      </c>
      <c r="D22" s="1"/>
      <c r="E22" s="1"/>
      <c r="F22" s="1"/>
      <c r="G22" s="1"/>
      <c r="H22" s="1"/>
      <c r="I22" s="12">
        <f t="shared" si="1"/>
        <v>0</v>
      </c>
    </row>
    <row r="23" spans="1:9" x14ac:dyDescent="0.25">
      <c r="A23" s="8" t="s">
        <v>30</v>
      </c>
      <c r="B23" s="65" t="s">
        <v>34</v>
      </c>
      <c r="C23" s="70">
        <v>4</v>
      </c>
      <c r="D23" s="1"/>
      <c r="E23" s="1"/>
      <c r="F23" s="1"/>
      <c r="G23" s="1"/>
      <c r="H23" s="1"/>
      <c r="I23" s="12">
        <f t="shared" si="1"/>
        <v>0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0</v>
      </c>
      <c r="E24" s="12">
        <f>IF(OR(COUNT(E15:E19)&gt;1,COUNT(E20:E23)&gt;1,MAX(E15:E23)&gt;4),"kontrolli hindepunkte",SUM(E15:E23)/8*10)</f>
        <v>0</v>
      </c>
      <c r="F24" s="12">
        <f>IF(OR(COUNT(F15:F19)&gt;1,COUNT(F20:F23)&gt;1,MAX(F15:F23)&gt;4),"kontrolli hindepunkte",SUM(F15:F23)/8*10)</f>
        <v>0</v>
      </c>
      <c r="G24" s="12">
        <f>IF(OR(COUNT(G15:G19)&gt;1,COUNT(G20:G23)&gt;1,MAX(G15:G23)&gt;4),"kontrolli hindepunkte",SUM(G15:G23)/8*10)</f>
        <v>1.25</v>
      </c>
      <c r="H24" s="12">
        <f>IF(OR(COUNT(H15:H19)&gt;1,COUNT(H20:H23)&gt;1,MAX(H15:H23)&gt;4),"kontrolli hindepunkte",SUM(H15:H23)/8*10)</f>
        <v>1.25</v>
      </c>
      <c r="I24" s="12">
        <f t="shared" si="1"/>
        <v>0.5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>
        <v>1</v>
      </c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65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65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65"/>
    </row>
    <row r="31" spans="1:9" ht="30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1.25</v>
      </c>
      <c r="E31" s="85">
        <f t="shared" ref="E31:I31" si="2">IF(OR(COUNT(E22:E25)&gt;1,COUNT(E27:E30)&gt;1,MAX(E22:E30)&gt;4),"kontrolli hindepunkte",SUM(E22:E25,E27:E30)/8*10)</f>
        <v>0</v>
      </c>
      <c r="F31" s="85">
        <f t="shared" si="2"/>
        <v>0</v>
      </c>
      <c r="G31" s="85">
        <f t="shared" si="2"/>
        <v>1.5625</v>
      </c>
      <c r="H31" s="85">
        <f t="shared" si="2"/>
        <v>1.5625</v>
      </c>
      <c r="I31" s="86" t="str">
        <f t="shared" si="2"/>
        <v>kontrolli hindepunkte</v>
      </c>
    </row>
    <row r="32" spans="1:9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66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/>
      <c r="E34" s="119"/>
      <c r="F34" s="119"/>
      <c r="G34" s="119"/>
      <c r="H34" s="119"/>
      <c r="I34" s="65"/>
    </row>
    <row r="35" spans="1:9" x14ac:dyDescent="0.25">
      <c r="A35" s="56" t="s">
        <v>106</v>
      </c>
      <c r="B35" s="68" t="s">
        <v>109</v>
      </c>
      <c r="C35" s="51">
        <v>2</v>
      </c>
      <c r="D35" s="120"/>
      <c r="E35" s="119"/>
      <c r="F35" s="119"/>
      <c r="G35" s="119"/>
      <c r="H35" s="119"/>
      <c r="I35" s="65"/>
    </row>
    <row r="36" spans="1:9" x14ac:dyDescent="0.25">
      <c r="A36" s="56" t="s">
        <v>107</v>
      </c>
      <c r="B36" s="68" t="s">
        <v>89</v>
      </c>
      <c r="C36" s="51">
        <v>3</v>
      </c>
      <c r="D36" s="119"/>
      <c r="E36" s="119"/>
      <c r="F36" s="119"/>
      <c r="G36" s="119"/>
      <c r="H36" s="119"/>
      <c r="I36" s="65"/>
    </row>
    <row r="37" spans="1:9" x14ac:dyDescent="0.25">
      <c r="A37" s="56" t="s">
        <v>108</v>
      </c>
      <c r="B37" s="68" t="s">
        <v>90</v>
      </c>
      <c r="C37" s="51">
        <v>4</v>
      </c>
      <c r="D37" s="119"/>
      <c r="E37" s="119"/>
      <c r="F37" s="119"/>
      <c r="G37" s="119"/>
      <c r="H37" s="119"/>
      <c r="I37" s="65"/>
    </row>
    <row r="38" spans="1:9" ht="29.25" customHeight="1" x14ac:dyDescent="0.25">
      <c r="A38" s="79" t="s">
        <v>129</v>
      </c>
      <c r="B38" s="80"/>
      <c r="C38" s="81"/>
      <c r="D38" s="84">
        <f>IF(OR(COUNT(D34:D37)&gt;1,MAX(D34:D37)&gt;4),"kontrolli hindepunkte",SUM(D34:D37)/4*5)</f>
        <v>0</v>
      </c>
      <c r="E38" s="85">
        <f t="shared" ref="E38:I38" si="3">IF(OR(COUNT(E29:E32)&gt;1,COUNT(E34:E37)&gt;1,MAX(E29:E37)&gt;4),"kontrolli hindepunkte",SUM(E29:E32,E34:E37)/8*10)</f>
        <v>0</v>
      </c>
      <c r="F38" s="85">
        <f t="shared" si="3"/>
        <v>0</v>
      </c>
      <c r="G38" s="85">
        <f t="shared" si="3"/>
        <v>1.953125</v>
      </c>
      <c r="H38" s="85">
        <f t="shared" si="3"/>
        <v>1.953125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66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68" t="s">
        <v>91</v>
      </c>
      <c r="C41" s="51">
        <v>1</v>
      </c>
      <c r="D41" s="93" t="s">
        <v>74</v>
      </c>
      <c r="E41" s="94"/>
      <c r="F41" s="94"/>
      <c r="G41" s="94"/>
      <c r="H41" s="94"/>
      <c r="I41" s="64"/>
    </row>
    <row r="42" spans="1:9" x14ac:dyDescent="0.25">
      <c r="A42" s="56" t="s">
        <v>111</v>
      </c>
      <c r="B42" s="68" t="s">
        <v>92</v>
      </c>
      <c r="C42" s="51">
        <v>2</v>
      </c>
      <c r="D42" s="95"/>
      <c r="E42" s="96"/>
      <c r="F42" s="96"/>
      <c r="G42" s="96"/>
      <c r="H42" s="97"/>
      <c r="I42" s="64"/>
    </row>
    <row r="43" spans="1:9" x14ac:dyDescent="0.25">
      <c r="A43" s="56" t="s">
        <v>112</v>
      </c>
      <c r="B43" s="68" t="s">
        <v>93</v>
      </c>
      <c r="C43" s="51">
        <v>3</v>
      </c>
      <c r="D43" s="94"/>
      <c r="E43" s="94"/>
      <c r="F43" s="94"/>
      <c r="G43" s="94"/>
      <c r="H43" s="94"/>
      <c r="I43" s="64"/>
    </row>
    <row r="44" spans="1:9" x14ac:dyDescent="0.25">
      <c r="A44" s="56" t="s">
        <v>113</v>
      </c>
      <c r="B44" s="68" t="s">
        <v>94</v>
      </c>
      <c r="C44" s="51">
        <v>4</v>
      </c>
      <c r="D44" s="94"/>
      <c r="E44" s="94"/>
      <c r="F44" s="94"/>
      <c r="G44" s="94"/>
      <c r="H44" s="94"/>
      <c r="I44" s="64"/>
    </row>
    <row r="45" spans="1:9" ht="30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0</v>
      </c>
      <c r="E45" s="85">
        <f t="shared" ref="E45:I45" si="4">IF(OR(COUNT(E36:E39)&gt;1,COUNT(E41:E44)&gt;1,MAX(E36:E44)&gt;4),"kontrolli hindepunkte",SUM(E36:E39,E41:E44)/8*10)</f>
        <v>0</v>
      </c>
      <c r="F45" s="85">
        <f t="shared" si="4"/>
        <v>0</v>
      </c>
      <c r="G45" s="85">
        <f t="shared" si="4"/>
        <v>2.44140625</v>
      </c>
      <c r="H45" s="85">
        <f t="shared" si="4"/>
        <v>2.44140625</v>
      </c>
      <c r="I45" s="86">
        <f t="shared" si="4"/>
        <v>0</v>
      </c>
    </row>
    <row r="46" spans="1:9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5" x14ac:dyDescent="0.25">
      <c r="A47" s="37" t="s">
        <v>37</v>
      </c>
      <c r="B47" s="69" t="s">
        <v>36</v>
      </c>
      <c r="C47" s="14" t="s">
        <v>11</v>
      </c>
      <c r="D47" s="38">
        <v>4</v>
      </c>
      <c r="E47" s="1">
        <v>4</v>
      </c>
      <c r="F47" s="1">
        <v>4</v>
      </c>
      <c r="G47" s="1">
        <v>4</v>
      </c>
      <c r="H47" s="1">
        <v>4</v>
      </c>
      <c r="I47" s="12">
        <f t="shared" ref="I47" si="5">SUM(D47:H47)/5</f>
        <v>4</v>
      </c>
    </row>
    <row r="48" spans="1:9" ht="62.25" customHeight="1" x14ac:dyDescent="0.25">
      <c r="A48" s="13" t="s">
        <v>38</v>
      </c>
      <c r="B48" s="21" t="s">
        <v>81</v>
      </c>
      <c r="C48" s="70" t="s">
        <v>11</v>
      </c>
      <c r="D48" s="1">
        <v>4</v>
      </c>
      <c r="E48" s="1">
        <v>1</v>
      </c>
      <c r="F48" s="1">
        <v>2</v>
      </c>
      <c r="G48" s="1">
        <v>4</v>
      </c>
      <c r="H48" s="1">
        <v>4</v>
      </c>
      <c r="I48" s="12">
        <f t="shared" ref="I48:I50" si="6">SUM(D48:H48)/5</f>
        <v>3</v>
      </c>
    </row>
    <row r="49" spans="1:9" ht="45.75" customHeight="1" x14ac:dyDescent="0.25">
      <c r="A49" s="13" t="s">
        <v>39</v>
      </c>
      <c r="B49" s="67" t="s">
        <v>82</v>
      </c>
      <c r="C49" s="70" t="s">
        <v>11</v>
      </c>
      <c r="D49" s="1">
        <v>4</v>
      </c>
      <c r="E49" s="1">
        <v>4</v>
      </c>
      <c r="F49" s="1">
        <v>4</v>
      </c>
      <c r="G49" s="1">
        <v>4</v>
      </c>
      <c r="H49" s="1">
        <v>4</v>
      </c>
      <c r="I49" s="12">
        <f t="shared" si="6"/>
        <v>4</v>
      </c>
    </row>
    <row r="50" spans="1:9" ht="33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15</v>
      </c>
      <c r="E50" s="12">
        <f>IF(OR(COUNT(E47:E49)&gt;4,MAX(E47:E49)&gt;4),"kontrolli hindepunkte",SUM(E47:E49)/12*15)</f>
        <v>11.25</v>
      </c>
      <c r="F50" s="12">
        <f>IF(OR(COUNT(F47:F49)&gt;4,MAX(F47:F49)&gt;4),"kontrolli hindepunkte",SUM(F47:F49)/12*15)</f>
        <v>12.5</v>
      </c>
      <c r="G50" s="12">
        <f>IF(OR(COUNT(G47:G49)&gt;4,MAX(G47:G49)&gt;4),"kontrolli hindepunkte",SUM(G47:G49)/12*15)</f>
        <v>15</v>
      </c>
      <c r="H50" s="12">
        <f>IF(OR(COUNT(H47:H49)&gt;4,MAX(H47:H49)&gt;4),"kontrolli hindepunkte",SUM(H47:H49)/12*15)</f>
        <v>15</v>
      </c>
      <c r="I50" s="12">
        <f t="shared" si="6"/>
        <v>13.75</v>
      </c>
    </row>
    <row r="51" spans="1:9" ht="29.25" customHeight="1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45" x14ac:dyDescent="0.25">
      <c r="A52" s="39" t="s">
        <v>41</v>
      </c>
      <c r="B52" s="69" t="s">
        <v>42</v>
      </c>
      <c r="C52" s="14" t="s">
        <v>11</v>
      </c>
      <c r="D52" s="38"/>
      <c r="E52" s="1"/>
      <c r="F52" s="1"/>
      <c r="G52" s="1"/>
      <c r="H52" s="1"/>
      <c r="I52" s="12">
        <f>SUM(D52:H52)/5</f>
        <v>0</v>
      </c>
    </row>
    <row r="53" spans="1:9" ht="32.25" customHeight="1" x14ac:dyDescent="0.25">
      <c r="A53" s="98" t="s">
        <v>79</v>
      </c>
      <c r="B53" s="101"/>
      <c r="C53" s="102"/>
      <c r="D53" s="12">
        <f>IF(MAX(D52)&gt;4,"kontrolli hindepunkte",D52/4*15)</f>
        <v>0</v>
      </c>
      <c r="E53" s="12">
        <f t="shared" ref="E53:H53" si="7">IF(MAX(E52)&gt;4,"kontrolli hindepunkte",E52/4*15)</f>
        <v>0</v>
      </c>
      <c r="F53" s="12">
        <f t="shared" si="7"/>
        <v>0</v>
      </c>
      <c r="G53" s="12">
        <f t="shared" si="7"/>
        <v>0</v>
      </c>
      <c r="H53" s="12">
        <f t="shared" si="7"/>
        <v>0</v>
      </c>
      <c r="I53" s="12">
        <f>SUM(D53:H53)/5</f>
        <v>0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30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25"/>
      <c r="G56" s="25"/>
      <c r="H56" s="25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70">
        <v>2</v>
      </c>
      <c r="D57" s="10"/>
      <c r="E57" s="25"/>
      <c r="F57" s="25"/>
      <c r="G57" s="25"/>
      <c r="H57" s="25"/>
      <c r="I57" s="18">
        <f t="shared" ref="I57:I60" si="8">SUM(D57:H57)/5</f>
        <v>0</v>
      </c>
    </row>
    <row r="58" spans="1:9" x14ac:dyDescent="0.25">
      <c r="A58" s="8" t="s">
        <v>47</v>
      </c>
      <c r="B58" s="19" t="s">
        <v>52</v>
      </c>
      <c r="C58" s="70">
        <v>3</v>
      </c>
      <c r="D58" s="10"/>
      <c r="E58" s="25"/>
      <c r="F58" s="25"/>
      <c r="G58" s="25"/>
      <c r="H58" s="25"/>
      <c r="I58" s="18">
        <f t="shared" si="8"/>
        <v>0</v>
      </c>
    </row>
    <row r="59" spans="1:9" x14ac:dyDescent="0.25">
      <c r="A59" s="8" t="s">
        <v>48</v>
      </c>
      <c r="B59" s="19" t="s">
        <v>53</v>
      </c>
      <c r="C59" s="70">
        <v>4</v>
      </c>
      <c r="D59" s="10"/>
      <c r="E59" s="25"/>
      <c r="F59" s="25"/>
      <c r="G59" s="25"/>
      <c r="H59" s="25"/>
      <c r="I59" s="18">
        <f t="shared" si="8"/>
        <v>0</v>
      </c>
    </row>
    <row r="60" spans="1:9" ht="31.5" customHeight="1" x14ac:dyDescent="0.25">
      <c r="A60" s="98" t="s">
        <v>79</v>
      </c>
      <c r="B60" s="101"/>
      <c r="C60" s="102"/>
      <c r="D60" s="17">
        <f>IF(OR(COUNT(D56:D59)&gt;1,MAX(D56:D59)&gt;4),"kontrolli hindepunkte",SUM(D56:D59)/4*15)</f>
        <v>0</v>
      </c>
      <c r="E60" s="12">
        <f t="shared" ref="E60:H60" si="9">IF(OR(COUNT(E56:E59)&gt;1,MAX(E56:E59)&gt;4),"kontrolli hindepunkte",SUM(E56:E59)/4*15)</f>
        <v>0</v>
      </c>
      <c r="F60" s="12">
        <f t="shared" si="9"/>
        <v>0</v>
      </c>
      <c r="G60" s="12">
        <f t="shared" si="9"/>
        <v>0</v>
      </c>
      <c r="H60" s="12">
        <f t="shared" si="9"/>
        <v>0</v>
      </c>
      <c r="I60" s="12">
        <f t="shared" si="8"/>
        <v>0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30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63"/>
      <c r="E63" s="25"/>
      <c r="F63" s="25"/>
      <c r="G63" s="25"/>
      <c r="H63" s="25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70">
        <v>2</v>
      </c>
      <c r="D64" s="1"/>
      <c r="E64" s="25"/>
      <c r="F64" s="73"/>
      <c r="G64" s="73"/>
      <c r="H64" s="73"/>
      <c r="I64" s="45">
        <f t="shared" ref="I64:I68" si="10">SUM(D64:H64)/5</f>
        <v>0</v>
      </c>
    </row>
    <row r="65" spans="1:9" x14ac:dyDescent="0.25">
      <c r="A65" s="8" t="s">
        <v>59</v>
      </c>
      <c r="B65" s="19" t="s">
        <v>64</v>
      </c>
      <c r="C65" s="70">
        <v>3</v>
      </c>
      <c r="D65" s="1"/>
      <c r="E65" s="25"/>
      <c r="F65" s="73"/>
      <c r="G65" s="73"/>
      <c r="H65" s="73"/>
      <c r="I65" s="45">
        <f t="shared" si="10"/>
        <v>0</v>
      </c>
    </row>
    <row r="66" spans="1:9" x14ac:dyDescent="0.25">
      <c r="A66" s="8" t="s">
        <v>60</v>
      </c>
      <c r="B66" s="19" t="s">
        <v>65</v>
      </c>
      <c r="C66" s="70">
        <v>4</v>
      </c>
      <c r="D66" s="1">
        <v>4</v>
      </c>
      <c r="E66" s="71">
        <v>4</v>
      </c>
      <c r="F66" s="73">
        <v>4</v>
      </c>
      <c r="G66" s="73">
        <v>4</v>
      </c>
      <c r="H66" s="73">
        <v>4</v>
      </c>
      <c r="I66" s="45">
        <f t="shared" si="10"/>
        <v>4</v>
      </c>
    </row>
    <row r="67" spans="1:9" ht="45" x14ac:dyDescent="0.25">
      <c r="A67" s="16" t="s">
        <v>61</v>
      </c>
      <c r="B67" s="68" t="s">
        <v>66</v>
      </c>
      <c r="C67" s="70" t="s">
        <v>11</v>
      </c>
      <c r="D67" s="1">
        <v>3</v>
      </c>
      <c r="E67" s="71">
        <v>4</v>
      </c>
      <c r="F67" s="73">
        <v>4</v>
      </c>
      <c r="G67" s="73">
        <v>4</v>
      </c>
      <c r="H67" s="73">
        <v>4</v>
      </c>
      <c r="I67" s="45">
        <f t="shared" si="10"/>
        <v>3.8</v>
      </c>
    </row>
    <row r="68" spans="1:9" ht="33.75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8.75</v>
      </c>
      <c r="E68" s="12">
        <f t="shared" ref="E68:H68" si="11">IF(OR(COUNT(E63:E66)&gt;1,MAX(E63:E66)&gt;4,MAX(E67)&gt;4),"kontrolli hindepunkte",SUM(E63:E67)/8*10)</f>
        <v>10</v>
      </c>
      <c r="F68" s="12">
        <f t="shared" si="11"/>
        <v>10</v>
      </c>
      <c r="G68" s="12">
        <f t="shared" si="11"/>
        <v>10</v>
      </c>
      <c r="H68" s="12">
        <f t="shared" si="11"/>
        <v>10</v>
      </c>
      <c r="I68" s="45">
        <f t="shared" si="10"/>
        <v>9.75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/>
      <c r="E71" s="110"/>
      <c r="F71" s="110"/>
      <c r="G71" s="110"/>
      <c r="H71" s="110"/>
      <c r="I71" s="65"/>
    </row>
    <row r="72" spans="1:9" x14ac:dyDescent="0.25">
      <c r="A72" s="60" t="s">
        <v>116</v>
      </c>
      <c r="B72" s="62" t="s">
        <v>119</v>
      </c>
      <c r="C72" s="58">
        <v>2</v>
      </c>
      <c r="D72" s="110"/>
      <c r="E72" s="110"/>
      <c r="F72" s="110"/>
      <c r="G72" s="110"/>
      <c r="H72" s="110"/>
      <c r="I72" s="65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65"/>
    </row>
    <row r="74" spans="1:9" x14ac:dyDescent="0.25">
      <c r="A74" s="60" t="s">
        <v>121</v>
      </c>
      <c r="B74" s="62" t="s">
        <v>123</v>
      </c>
      <c r="C74" s="58">
        <v>4</v>
      </c>
      <c r="D74" s="110">
        <v>4</v>
      </c>
      <c r="E74" s="110"/>
      <c r="F74" s="110"/>
      <c r="G74" s="110"/>
      <c r="H74" s="110"/>
      <c r="I74" s="65"/>
    </row>
    <row r="75" spans="1:9" ht="30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10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63"/>
      <c r="E78" s="25"/>
      <c r="F78" s="25"/>
      <c r="G78" s="25"/>
      <c r="H78" s="25"/>
      <c r="I78" s="36">
        <f>SUM(D78:H78)/5</f>
        <v>0</v>
      </c>
    </row>
    <row r="79" spans="1:9" x14ac:dyDescent="0.25">
      <c r="A79" s="8" t="s">
        <v>71</v>
      </c>
      <c r="B79" s="19" t="s">
        <v>73</v>
      </c>
      <c r="C79" s="70">
        <v>4</v>
      </c>
      <c r="D79" s="63"/>
      <c r="E79" s="25"/>
      <c r="F79" s="25"/>
      <c r="G79" s="25"/>
      <c r="H79" s="25"/>
      <c r="I79" s="36">
        <f>SUM(D79:H79)/5</f>
        <v>0</v>
      </c>
    </row>
    <row r="80" spans="1:9" ht="31.5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9" ht="31.5" customHeight="1" x14ac:dyDescent="0.25">
      <c r="A81" s="111" t="s">
        <v>131</v>
      </c>
      <c r="B81" s="112"/>
      <c r="C81" s="113"/>
      <c r="D81" s="18">
        <f>D12+D24+D50+D53+D60+D68+D80</f>
        <v>32.321428571428569</v>
      </c>
      <c r="E81" s="18">
        <f>E12+E24+E50+E53+E60+E68+E80</f>
        <v>29.821428571428569</v>
      </c>
      <c r="F81" s="18">
        <f>F12+F24+F50+F53+F60+F68+F80</f>
        <v>30</v>
      </c>
      <c r="G81" s="18">
        <f>G12+G24+G50+G53+G60+G68+G80</f>
        <v>34.821428571428569</v>
      </c>
      <c r="H81" s="18">
        <f>H12+H24+H50+H53+H60+H68+H80</f>
        <v>34.821428571428569</v>
      </c>
      <c r="I81" s="46">
        <f>SUM(D81:H81)/5</f>
        <v>32.357142857142854</v>
      </c>
    </row>
    <row r="82" spans="1:9" x14ac:dyDescent="0.25">
      <c r="A82" s="79" t="s">
        <v>132</v>
      </c>
      <c r="B82" s="80"/>
      <c r="C82" s="81"/>
      <c r="D82" s="82">
        <f>SUM(D31,D38,D45,D75)</f>
        <v>11.25</v>
      </c>
      <c r="E82" s="82"/>
      <c r="F82" s="82"/>
      <c r="G82" s="82"/>
      <c r="H82" s="82"/>
      <c r="I82" s="82"/>
    </row>
    <row r="83" spans="1:9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43.607142857142854</v>
      </c>
    </row>
  </sheetData>
  <sheetProtection selectLockedCells="1"/>
  <mergeCells count="56">
    <mergeCell ref="A13:I13"/>
    <mergeCell ref="A4:B4"/>
    <mergeCell ref="C4:I4"/>
    <mergeCell ref="A12:C12"/>
    <mergeCell ref="D34:H34"/>
    <mergeCell ref="C14:I14"/>
    <mergeCell ref="C19:I19"/>
    <mergeCell ref="A24:C24"/>
    <mergeCell ref="A25:I25"/>
    <mergeCell ref="B26:I26"/>
    <mergeCell ref="D27:H27"/>
    <mergeCell ref="D28:H28"/>
    <mergeCell ref="D29:H29"/>
    <mergeCell ref="D30:H30"/>
    <mergeCell ref="A32:I32"/>
    <mergeCell ref="B33:I33"/>
    <mergeCell ref="A51:I51"/>
    <mergeCell ref="D35:H35"/>
    <mergeCell ref="D36:H36"/>
    <mergeCell ref="D37:H37"/>
    <mergeCell ref="A39:I39"/>
    <mergeCell ref="B40:I40"/>
    <mergeCell ref="D41:H41"/>
    <mergeCell ref="D42:H42"/>
    <mergeCell ref="D43:H43"/>
    <mergeCell ref="D44:H44"/>
    <mergeCell ref="A46:I46"/>
    <mergeCell ref="A50:C50"/>
    <mergeCell ref="D73:H73"/>
    <mergeCell ref="A53:C53"/>
    <mergeCell ref="A54:I54"/>
    <mergeCell ref="C55:I55"/>
    <mergeCell ref="A60:C60"/>
    <mergeCell ref="A61:I61"/>
    <mergeCell ref="C62:I62"/>
    <mergeCell ref="A68:C68"/>
    <mergeCell ref="A69:I69"/>
    <mergeCell ref="B70:I70"/>
    <mergeCell ref="D71:H71"/>
    <mergeCell ref="D72:H72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A75:C75"/>
    <mergeCell ref="D75:I75"/>
    <mergeCell ref="D74:H74"/>
    <mergeCell ref="A76:I76"/>
    <mergeCell ref="C77:I77"/>
    <mergeCell ref="A80:C80"/>
    <mergeCell ref="A81:C8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67.4257812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koond'!A6</f>
        <v>642315780003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  <c r="I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67" t="s">
        <v>6</v>
      </c>
      <c r="C8" s="70">
        <v>4</v>
      </c>
      <c r="D8" s="1">
        <v>4</v>
      </c>
      <c r="E8" s="34">
        <v>0</v>
      </c>
      <c r="F8" s="34">
        <v>4</v>
      </c>
      <c r="G8" s="34">
        <v>4</v>
      </c>
      <c r="H8" s="34">
        <v>0</v>
      </c>
      <c r="I8" s="12">
        <f>SUM(D8:H8)/5</f>
        <v>2.4</v>
      </c>
    </row>
    <row r="9" spans="1:9" ht="30" x14ac:dyDescent="0.25">
      <c r="A9" s="13" t="s">
        <v>8</v>
      </c>
      <c r="B9" s="67" t="s">
        <v>12</v>
      </c>
      <c r="C9" s="70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67" t="s">
        <v>13</v>
      </c>
      <c r="C10" s="70" t="s">
        <v>11</v>
      </c>
      <c r="D10" s="33">
        <v>4</v>
      </c>
      <c r="E10" s="34">
        <v>4</v>
      </c>
      <c r="F10" s="34">
        <v>4</v>
      </c>
      <c r="G10" s="34">
        <v>3</v>
      </c>
      <c r="H10" s="34">
        <v>4</v>
      </c>
      <c r="I10" s="12">
        <f t="shared" si="0"/>
        <v>3.8</v>
      </c>
    </row>
    <row r="11" spans="1:9" ht="60" x14ac:dyDescent="0.25">
      <c r="A11" s="13" t="s">
        <v>10</v>
      </c>
      <c r="B11" s="67" t="s">
        <v>75</v>
      </c>
      <c r="C11" s="70" t="s">
        <v>11</v>
      </c>
      <c r="D11" s="33">
        <v>4</v>
      </c>
      <c r="E11" s="35">
        <v>2</v>
      </c>
      <c r="F11" s="35">
        <v>3</v>
      </c>
      <c r="G11" s="35">
        <v>1</v>
      </c>
      <c r="H11" s="35">
        <v>4</v>
      </c>
      <c r="I11" s="12">
        <f t="shared" si="0"/>
        <v>2.8</v>
      </c>
    </row>
    <row r="12" spans="1:9" ht="30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12.857142857142856</v>
      </c>
      <c r="E12" s="12">
        <f>IF(AND(OR(E8=0,E8=4),OR(E9=0,E9=2),OR(E10=0,E10=1,E10=2,E10=3,E10=4),OR(E11=0,E11=1,E11=2,E11=3,E11=4)),SUM(E8:E11)/14*15,"kontrolli hindepunkte")</f>
        <v>6.4285714285714279</v>
      </c>
      <c r="F12" s="12">
        <f>IF(AND(OR(F8=0,F8=4),OR(F9=0,F9=2),OR(F10=0,F10=1,F10=2,F10=3,F10=4),OR(F11=0,F11=1,F11=2,F11=3,F11=4)),SUM(F8:F11)/14*15,"kontrolli hindepunkte")</f>
        <v>11.785714285714285</v>
      </c>
      <c r="G12" s="12">
        <f>IF(AND(OR(G8=0,G8=4),OR(G9=0,G9=2),OR(G10=0,G10=1,G10=2,G10=3,G10=4),OR(G11=0,G11=1,G11=2,G11=3,G11=4)),SUM(G8:G11)/14*15,"kontrolli hindepunkte")</f>
        <v>8.5714285714285712</v>
      </c>
      <c r="H12" s="12">
        <f>IF(AND(OR(H8=0,H8=4),OR(H9=0,H9=2),OR(H10=0,H10=1,H10=2,H10=3,H10=4),OR(H11=0,H11=1,H11=2,H11=3,H11=4)),SUM(H8:H11)/14*15,"kontrolli hindepunkte")</f>
        <v>8.5714285714285712</v>
      </c>
      <c r="I12" s="12">
        <f t="shared" si="0"/>
        <v>9.6428571428571423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70">
        <v>1</v>
      </c>
      <c r="D15" s="63"/>
      <c r="E15" s="63"/>
      <c r="F15" s="63" t="s">
        <v>74</v>
      </c>
      <c r="G15" s="63"/>
      <c r="H15" s="63"/>
      <c r="I15" s="18">
        <f>SUM(D15:H15)/5</f>
        <v>0</v>
      </c>
    </row>
    <row r="16" spans="1:9" x14ac:dyDescent="0.25">
      <c r="A16" s="8" t="s">
        <v>18</v>
      </c>
      <c r="B16" s="19" t="s">
        <v>22</v>
      </c>
      <c r="C16" s="70">
        <v>2</v>
      </c>
      <c r="D16" s="63"/>
      <c r="E16" s="63">
        <v>2</v>
      </c>
      <c r="F16" s="63"/>
      <c r="G16" s="63"/>
      <c r="H16" s="63"/>
      <c r="I16" s="18">
        <f t="shared" ref="I16:I24" si="1">SUM(D16:H16)/5</f>
        <v>0.4</v>
      </c>
    </row>
    <row r="17" spans="1:9" x14ac:dyDescent="0.25">
      <c r="A17" s="8" t="s">
        <v>19</v>
      </c>
      <c r="B17" s="19" t="s">
        <v>23</v>
      </c>
      <c r="C17" s="70">
        <v>3</v>
      </c>
      <c r="D17" s="63"/>
      <c r="E17" s="63"/>
      <c r="F17" s="63">
        <v>3</v>
      </c>
      <c r="G17" s="63"/>
      <c r="H17" s="63"/>
      <c r="I17" s="18">
        <f t="shared" si="1"/>
        <v>0.6</v>
      </c>
    </row>
    <row r="18" spans="1:9" x14ac:dyDescent="0.25">
      <c r="A18" s="8" t="s">
        <v>20</v>
      </c>
      <c r="B18" s="19" t="s">
        <v>24</v>
      </c>
      <c r="C18" s="70">
        <v>4</v>
      </c>
      <c r="D18" s="63">
        <v>4</v>
      </c>
      <c r="E18" s="63"/>
      <c r="F18" s="63"/>
      <c r="G18" s="63">
        <v>4</v>
      </c>
      <c r="H18" s="63">
        <v>4</v>
      </c>
      <c r="I18" s="18">
        <f t="shared" si="1"/>
        <v>2.4</v>
      </c>
    </row>
    <row r="19" spans="1:9" ht="30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65" t="s">
        <v>31</v>
      </c>
      <c r="C20" s="70">
        <v>1</v>
      </c>
      <c r="D20" s="1"/>
      <c r="E20" s="1"/>
      <c r="F20" s="1"/>
      <c r="G20" s="1"/>
      <c r="H20" s="1"/>
      <c r="I20" s="12">
        <f t="shared" si="1"/>
        <v>0</v>
      </c>
    </row>
    <row r="21" spans="1:9" x14ac:dyDescent="0.25">
      <c r="A21" s="8" t="s">
        <v>28</v>
      </c>
      <c r="B21" s="65" t="s">
        <v>32</v>
      </c>
      <c r="C21" s="70">
        <v>2</v>
      </c>
      <c r="D21" s="1" t="s">
        <v>74</v>
      </c>
      <c r="E21" s="1"/>
      <c r="F21" s="1"/>
      <c r="G21" s="1"/>
      <c r="H21" s="1"/>
      <c r="I21" s="12">
        <f t="shared" si="1"/>
        <v>0</v>
      </c>
    </row>
    <row r="22" spans="1:9" x14ac:dyDescent="0.25">
      <c r="A22" s="8" t="s">
        <v>29</v>
      </c>
      <c r="B22" s="65" t="s">
        <v>33</v>
      </c>
      <c r="C22" s="70">
        <v>3</v>
      </c>
      <c r="D22" s="1"/>
      <c r="E22" s="1"/>
      <c r="F22" s="1">
        <v>3</v>
      </c>
      <c r="G22" s="1">
        <v>3</v>
      </c>
      <c r="H22" s="1"/>
      <c r="I22" s="12">
        <f t="shared" si="1"/>
        <v>1.2</v>
      </c>
    </row>
    <row r="23" spans="1:9" x14ac:dyDescent="0.25">
      <c r="A23" s="8" t="s">
        <v>30</v>
      </c>
      <c r="B23" s="65" t="s">
        <v>34</v>
      </c>
      <c r="C23" s="70">
        <v>4</v>
      </c>
      <c r="D23" s="1">
        <v>4</v>
      </c>
      <c r="E23" s="1">
        <v>4</v>
      </c>
      <c r="F23" s="1"/>
      <c r="G23" s="1"/>
      <c r="H23" s="1">
        <v>4</v>
      </c>
      <c r="I23" s="12">
        <f t="shared" si="1"/>
        <v>2.4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10</v>
      </c>
      <c r="E24" s="12">
        <f>IF(OR(COUNT(E15:E19)&gt;1,COUNT(E20:E23)&gt;1,MAX(E15:E23)&gt;4),"kontrolli hindepunkte",SUM(E15:E23)/8*10)</f>
        <v>7.5</v>
      </c>
      <c r="F24" s="12">
        <f>IF(OR(COUNT(F15:F19)&gt;1,COUNT(F20:F23)&gt;1,MAX(F15:F23)&gt;4),"kontrolli hindepunkte",SUM(F15:F23)/8*10)</f>
        <v>7.5</v>
      </c>
      <c r="G24" s="12">
        <f>IF(OR(COUNT(G15:G19)&gt;1,COUNT(G20:G23)&gt;1,MAX(G15:G23)&gt;4),"kontrolli hindepunkte",SUM(G15:G23)/8*10)</f>
        <v>8.75</v>
      </c>
      <c r="H24" s="12">
        <f>IF(OR(COUNT(H15:H19)&gt;1,COUNT(H20:H23)&gt;1,MAX(H15:H23)&gt;4),"kontrolli hindepunkte",SUM(H15:H23)/8*10)</f>
        <v>10</v>
      </c>
      <c r="I24" s="12">
        <f t="shared" si="1"/>
        <v>8.75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/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65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65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65"/>
    </row>
    <row r="31" spans="1:9" ht="30.75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0</v>
      </c>
      <c r="E31" s="85" t="str">
        <f t="shared" ref="E31:I31" si="2">IF(OR(COUNT(E22:E25)&gt;1,COUNT(E27:E30)&gt;1,MAX(E22:E30)&gt;4),"kontrolli hindepunkte",SUM(E22:E25,E27:E30)/8*10)</f>
        <v>kontrolli hindepunkte</v>
      </c>
      <c r="F31" s="85" t="str">
        <f t="shared" si="2"/>
        <v>kontrolli hindepunkte</v>
      </c>
      <c r="G31" s="85" t="str">
        <f t="shared" si="2"/>
        <v>kontrolli hindepunkte</v>
      </c>
      <c r="H31" s="85" t="str">
        <f t="shared" si="2"/>
        <v>kontrolli hindepunkte</v>
      </c>
      <c r="I31" s="86" t="str">
        <f t="shared" si="2"/>
        <v>kontrolli hindepunkte</v>
      </c>
    </row>
    <row r="32" spans="1:9" ht="15" customHeight="1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66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>
        <v>1</v>
      </c>
      <c r="E34" s="119"/>
      <c r="F34" s="119"/>
      <c r="G34" s="119"/>
      <c r="H34" s="119"/>
      <c r="I34" s="65"/>
    </row>
    <row r="35" spans="1:9" x14ac:dyDescent="0.25">
      <c r="A35" s="56" t="s">
        <v>106</v>
      </c>
      <c r="B35" s="68" t="s">
        <v>109</v>
      </c>
      <c r="C35" s="51">
        <v>2</v>
      </c>
      <c r="D35" s="120"/>
      <c r="E35" s="119"/>
      <c r="F35" s="119"/>
      <c r="G35" s="119"/>
      <c r="H35" s="119"/>
      <c r="I35" s="65"/>
    </row>
    <row r="36" spans="1:9" x14ac:dyDescent="0.25">
      <c r="A36" s="56" t="s">
        <v>107</v>
      </c>
      <c r="B36" s="68" t="s">
        <v>89</v>
      </c>
      <c r="C36" s="51">
        <v>3</v>
      </c>
      <c r="D36" s="119"/>
      <c r="E36" s="119"/>
      <c r="F36" s="119"/>
      <c r="G36" s="119"/>
      <c r="H36" s="119"/>
      <c r="I36" s="65"/>
    </row>
    <row r="37" spans="1:9" x14ac:dyDescent="0.25">
      <c r="A37" s="56" t="s">
        <v>108</v>
      </c>
      <c r="B37" s="68" t="s">
        <v>90</v>
      </c>
      <c r="C37" s="51">
        <v>4</v>
      </c>
      <c r="D37" s="119"/>
      <c r="E37" s="119"/>
      <c r="F37" s="119"/>
      <c r="G37" s="119"/>
      <c r="H37" s="119"/>
      <c r="I37" s="65"/>
    </row>
    <row r="38" spans="1:9" ht="28.5" customHeight="1" x14ac:dyDescent="0.25">
      <c r="A38" s="79" t="s">
        <v>129</v>
      </c>
      <c r="B38" s="80"/>
      <c r="C38" s="81"/>
      <c r="D38" s="84">
        <f>IF(OR(COUNT(D34:D37)&gt;1,MAX(D34:D37)&gt;4),"kontrolli hindepunkte",SUM(D34:D37)/4*5)</f>
        <v>1.25</v>
      </c>
      <c r="E38" s="85">
        <f t="shared" ref="E38:I38" si="3">IF(OR(COUNT(E29:E32)&gt;1,COUNT(E34:E37)&gt;1,MAX(E29:E37)&gt;4),"kontrolli hindepunkte",SUM(E29:E32,E34:E37)/8*10)</f>
        <v>0</v>
      </c>
      <c r="F38" s="85">
        <f t="shared" si="3"/>
        <v>0</v>
      </c>
      <c r="G38" s="85">
        <f t="shared" si="3"/>
        <v>0</v>
      </c>
      <c r="H38" s="85">
        <f t="shared" si="3"/>
        <v>0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66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68" t="s">
        <v>91</v>
      </c>
      <c r="C41" s="51">
        <v>1</v>
      </c>
      <c r="D41" s="93" t="s">
        <v>74</v>
      </c>
      <c r="E41" s="94"/>
      <c r="F41" s="94"/>
      <c r="G41" s="94"/>
      <c r="H41" s="94"/>
      <c r="I41" s="64"/>
    </row>
    <row r="42" spans="1:9" x14ac:dyDescent="0.25">
      <c r="A42" s="56" t="s">
        <v>111</v>
      </c>
      <c r="B42" s="68" t="s">
        <v>92</v>
      </c>
      <c r="C42" s="51">
        <v>2</v>
      </c>
      <c r="D42" s="95"/>
      <c r="E42" s="96"/>
      <c r="F42" s="96"/>
      <c r="G42" s="96"/>
      <c r="H42" s="97"/>
      <c r="I42" s="64"/>
    </row>
    <row r="43" spans="1:9" x14ac:dyDescent="0.25">
      <c r="A43" s="56" t="s">
        <v>112</v>
      </c>
      <c r="B43" s="68" t="s">
        <v>93</v>
      </c>
      <c r="C43" s="51">
        <v>3</v>
      </c>
      <c r="D43" s="94"/>
      <c r="E43" s="94"/>
      <c r="F43" s="94"/>
      <c r="G43" s="94"/>
      <c r="H43" s="94"/>
      <c r="I43" s="64"/>
    </row>
    <row r="44" spans="1:9" x14ac:dyDescent="0.25">
      <c r="A44" s="56" t="s">
        <v>113</v>
      </c>
      <c r="B44" s="68" t="s">
        <v>94</v>
      </c>
      <c r="C44" s="51">
        <v>4</v>
      </c>
      <c r="D44" s="94"/>
      <c r="E44" s="94"/>
      <c r="F44" s="94"/>
      <c r="G44" s="94"/>
      <c r="H44" s="94"/>
      <c r="I44" s="64"/>
    </row>
    <row r="45" spans="1:9" ht="30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0</v>
      </c>
      <c r="E45" s="85">
        <f t="shared" ref="E45:I45" si="4">IF(OR(COUNT(E36:E39)&gt;1,COUNT(E41:E44)&gt;1,MAX(E36:E44)&gt;4),"kontrolli hindepunkte",SUM(E36:E39,E41:E44)/8*10)</f>
        <v>0</v>
      </c>
      <c r="F45" s="85">
        <f t="shared" si="4"/>
        <v>0</v>
      </c>
      <c r="G45" s="85">
        <f t="shared" si="4"/>
        <v>0</v>
      </c>
      <c r="H45" s="85">
        <f t="shared" si="4"/>
        <v>0</v>
      </c>
      <c r="I45" s="86">
        <f t="shared" si="4"/>
        <v>0</v>
      </c>
    </row>
    <row r="46" spans="1:9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4.25" customHeight="1" x14ac:dyDescent="0.25">
      <c r="A47" s="37" t="s">
        <v>37</v>
      </c>
      <c r="B47" s="69" t="s">
        <v>36</v>
      </c>
      <c r="C47" s="14" t="s">
        <v>11</v>
      </c>
      <c r="D47" s="38">
        <v>4</v>
      </c>
      <c r="E47" s="1">
        <v>0</v>
      </c>
      <c r="F47" s="1">
        <v>1</v>
      </c>
      <c r="G47" s="1">
        <v>4</v>
      </c>
      <c r="H47" s="1">
        <v>4</v>
      </c>
      <c r="I47" s="12">
        <f t="shared" ref="I47" si="5">SUM(D47:H47)/5</f>
        <v>2.6</v>
      </c>
    </row>
    <row r="48" spans="1:9" ht="60" customHeight="1" x14ac:dyDescent="0.25">
      <c r="A48" s="13" t="s">
        <v>38</v>
      </c>
      <c r="B48" s="21" t="s">
        <v>81</v>
      </c>
      <c r="C48" s="70" t="s">
        <v>11</v>
      </c>
      <c r="D48" s="1">
        <v>4</v>
      </c>
      <c r="E48" s="1">
        <v>0</v>
      </c>
      <c r="F48" s="1">
        <v>2</v>
      </c>
      <c r="G48" s="1">
        <v>4</v>
      </c>
      <c r="H48" s="1">
        <v>4</v>
      </c>
      <c r="I48" s="12">
        <f t="shared" ref="I48:I50" si="6">SUM(D48:H48)/5</f>
        <v>2.8</v>
      </c>
    </row>
    <row r="49" spans="1:9" ht="45" x14ac:dyDescent="0.25">
      <c r="A49" s="13" t="s">
        <v>39</v>
      </c>
      <c r="B49" s="67" t="s">
        <v>82</v>
      </c>
      <c r="C49" s="70" t="s">
        <v>11</v>
      </c>
      <c r="D49" s="1">
        <v>4</v>
      </c>
      <c r="E49" s="1">
        <v>0</v>
      </c>
      <c r="F49" s="1">
        <v>2</v>
      </c>
      <c r="G49" s="1">
        <v>4</v>
      </c>
      <c r="H49" s="1">
        <v>4</v>
      </c>
      <c r="I49" s="12">
        <f t="shared" si="6"/>
        <v>2.8</v>
      </c>
    </row>
    <row r="50" spans="1:9" ht="32.25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15</v>
      </c>
      <c r="E50" s="12">
        <f>IF(OR(COUNT(E47:E49)&gt;4,MAX(E47:E49)&gt;4),"kontrolli hindepunkte",SUM(E47:E49)/12*15)</f>
        <v>0</v>
      </c>
      <c r="F50" s="12">
        <f>IF(OR(COUNT(F47:F49)&gt;4,MAX(F47:F49)&gt;4),"kontrolli hindepunkte",SUM(F47:F49)/12*15)</f>
        <v>6.25</v>
      </c>
      <c r="G50" s="12">
        <f>IF(OR(COUNT(G47:G49)&gt;4,MAX(G47:G49)&gt;4),"kontrolli hindepunkte",SUM(G47:G49)/12*15)</f>
        <v>15</v>
      </c>
      <c r="H50" s="12">
        <f>IF(OR(COUNT(H47:H49)&gt;4,MAX(H47:H49)&gt;4),"kontrolli hindepunkte",SUM(H47:H49)/12*15)</f>
        <v>15</v>
      </c>
      <c r="I50" s="12">
        <f t="shared" si="6"/>
        <v>10.25</v>
      </c>
    </row>
    <row r="51" spans="1:9" ht="30.75" customHeight="1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45" x14ac:dyDescent="0.25">
      <c r="A52" s="39" t="s">
        <v>41</v>
      </c>
      <c r="B52" s="69" t="s">
        <v>42</v>
      </c>
      <c r="C52" s="14" t="s">
        <v>11</v>
      </c>
      <c r="D52" s="38"/>
      <c r="E52" s="1"/>
      <c r="F52" s="1"/>
      <c r="G52" s="1"/>
      <c r="H52" s="1"/>
      <c r="I52" s="12">
        <f>SUM(D52:H52)/5</f>
        <v>0</v>
      </c>
    </row>
    <row r="53" spans="1:9" ht="29.25" customHeight="1" x14ac:dyDescent="0.25">
      <c r="A53" s="98" t="s">
        <v>79</v>
      </c>
      <c r="B53" s="101"/>
      <c r="C53" s="102"/>
      <c r="D53" s="12">
        <f>IF(MAX(D52)&gt;4,"kontrolli hindepunkte",D52/4*15)</f>
        <v>0</v>
      </c>
      <c r="E53" s="12">
        <f t="shared" ref="E53:H53" si="7">IF(MAX(E52)&gt;4,"kontrolli hindepunkte",E52/4*15)</f>
        <v>0</v>
      </c>
      <c r="F53" s="12">
        <f t="shared" si="7"/>
        <v>0</v>
      </c>
      <c r="G53" s="12">
        <f t="shared" si="7"/>
        <v>0</v>
      </c>
      <c r="H53" s="12">
        <f t="shared" si="7"/>
        <v>0</v>
      </c>
      <c r="I53" s="12">
        <f>SUM(D53:H53)/5</f>
        <v>0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29.25" customHeight="1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25"/>
      <c r="G56" s="25"/>
      <c r="H56" s="25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70">
        <v>2</v>
      </c>
      <c r="D57" s="10"/>
      <c r="E57" s="71">
        <v>2</v>
      </c>
      <c r="F57" s="25"/>
      <c r="G57" s="25"/>
      <c r="H57" s="25"/>
      <c r="I57" s="18">
        <f t="shared" ref="I57:I60" si="8">SUM(D57:H57)/5</f>
        <v>0.4</v>
      </c>
    </row>
    <row r="58" spans="1:9" x14ac:dyDescent="0.25">
      <c r="A58" s="8" t="s">
        <v>47</v>
      </c>
      <c r="B58" s="19" t="s">
        <v>52</v>
      </c>
      <c r="C58" s="70">
        <v>3</v>
      </c>
      <c r="D58" s="10"/>
      <c r="E58" s="25"/>
      <c r="F58" s="25"/>
      <c r="G58" s="25"/>
      <c r="H58" s="25"/>
      <c r="I58" s="18">
        <f t="shared" si="8"/>
        <v>0</v>
      </c>
    </row>
    <row r="59" spans="1:9" x14ac:dyDescent="0.25">
      <c r="A59" s="8" t="s">
        <v>48</v>
      </c>
      <c r="B59" s="19" t="s">
        <v>53</v>
      </c>
      <c r="C59" s="70">
        <v>4</v>
      </c>
      <c r="D59" s="10">
        <v>4</v>
      </c>
      <c r="E59" s="25"/>
      <c r="F59" s="25">
        <v>4</v>
      </c>
      <c r="G59" s="25">
        <v>4</v>
      </c>
      <c r="H59" s="25">
        <v>4</v>
      </c>
      <c r="I59" s="18">
        <f t="shared" si="8"/>
        <v>3.2</v>
      </c>
    </row>
    <row r="60" spans="1:9" ht="30" customHeight="1" x14ac:dyDescent="0.25">
      <c r="A60" s="98" t="s">
        <v>79</v>
      </c>
      <c r="B60" s="101"/>
      <c r="C60" s="102"/>
      <c r="D60" s="17">
        <f>IF(OR(COUNT(D56:D59)&gt;1,MAX(D56:D59)&gt;4),"kontrolli hindepunkte",SUM(D56:D59)/4*15)</f>
        <v>15</v>
      </c>
      <c r="E60" s="12">
        <f t="shared" ref="E60:H60" si="9">IF(OR(COUNT(E56:E59)&gt;1,MAX(E56:E59)&gt;4),"kontrolli hindepunkte",SUM(E56:E59)/4*15)</f>
        <v>7.5</v>
      </c>
      <c r="F60" s="12">
        <f t="shared" si="9"/>
        <v>15</v>
      </c>
      <c r="G60" s="12">
        <f t="shared" si="9"/>
        <v>15</v>
      </c>
      <c r="H60" s="12">
        <f t="shared" si="9"/>
        <v>15</v>
      </c>
      <c r="I60" s="12">
        <f t="shared" si="8"/>
        <v>13.5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30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63"/>
      <c r="E63" s="25"/>
      <c r="F63" s="25"/>
      <c r="G63" s="25"/>
      <c r="H63" s="25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70">
        <v>2</v>
      </c>
      <c r="D64" s="1"/>
      <c r="E64" s="25"/>
      <c r="F64" s="25"/>
      <c r="G64" s="25"/>
      <c r="H64" s="25"/>
      <c r="I64" s="45">
        <f t="shared" ref="I64:I68" si="10">SUM(D64:H64)/5</f>
        <v>0</v>
      </c>
    </row>
    <row r="65" spans="1:9" x14ac:dyDescent="0.25">
      <c r="A65" s="8" t="s">
        <v>59</v>
      </c>
      <c r="B65" s="19" t="s">
        <v>64</v>
      </c>
      <c r="C65" s="70">
        <v>3</v>
      </c>
      <c r="D65" s="1"/>
      <c r="E65" s="71">
        <v>3</v>
      </c>
      <c r="F65" s="71"/>
      <c r="G65" s="71"/>
      <c r="H65" s="71"/>
      <c r="I65" s="45">
        <f t="shared" si="10"/>
        <v>0.6</v>
      </c>
    </row>
    <row r="66" spans="1:9" x14ac:dyDescent="0.25">
      <c r="A66" s="8" t="s">
        <v>60</v>
      </c>
      <c r="B66" s="19" t="s">
        <v>65</v>
      </c>
      <c r="C66" s="70">
        <v>4</v>
      </c>
      <c r="D66" s="1">
        <v>4</v>
      </c>
      <c r="E66" s="71"/>
      <c r="F66" s="71">
        <v>4</v>
      </c>
      <c r="G66" s="71"/>
      <c r="H66" s="71">
        <v>4</v>
      </c>
      <c r="I66" s="45">
        <f t="shared" si="10"/>
        <v>2.4</v>
      </c>
    </row>
    <row r="67" spans="1:9" ht="45" x14ac:dyDescent="0.25">
      <c r="A67" s="16" t="s">
        <v>61</v>
      </c>
      <c r="B67" s="68" t="s">
        <v>66</v>
      </c>
      <c r="C67" s="70" t="s">
        <v>11</v>
      </c>
      <c r="D67" s="1">
        <v>4</v>
      </c>
      <c r="E67" s="1">
        <v>2</v>
      </c>
      <c r="F67" s="1">
        <v>3</v>
      </c>
      <c r="G67" s="1">
        <v>4</v>
      </c>
      <c r="H67" s="1">
        <v>4</v>
      </c>
      <c r="I67" s="45">
        <f t="shared" si="10"/>
        <v>3.4</v>
      </c>
    </row>
    <row r="68" spans="1:9" ht="30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10</v>
      </c>
      <c r="E68" s="12">
        <f t="shared" ref="E68:H68" si="11">IF(OR(COUNT(E63:E66)&gt;1,MAX(E63:E66)&gt;4,MAX(E67)&gt;4),"kontrolli hindepunkte",SUM(E63:E67)/8*10)</f>
        <v>6.25</v>
      </c>
      <c r="F68" s="12">
        <f t="shared" si="11"/>
        <v>8.75</v>
      </c>
      <c r="G68" s="12">
        <f t="shared" si="11"/>
        <v>5</v>
      </c>
      <c r="H68" s="12">
        <f t="shared" si="11"/>
        <v>10</v>
      </c>
      <c r="I68" s="45">
        <f t="shared" si="10"/>
        <v>8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/>
      <c r="E71" s="110"/>
      <c r="F71" s="110"/>
      <c r="G71" s="110"/>
      <c r="H71" s="110"/>
      <c r="I71" s="65"/>
    </row>
    <row r="72" spans="1:9" x14ac:dyDescent="0.25">
      <c r="A72" s="60" t="s">
        <v>116</v>
      </c>
      <c r="B72" s="62" t="s">
        <v>119</v>
      </c>
      <c r="C72" s="58">
        <v>2</v>
      </c>
      <c r="D72" s="110" t="s">
        <v>74</v>
      </c>
      <c r="E72" s="110"/>
      <c r="F72" s="110"/>
      <c r="G72" s="110"/>
      <c r="H72" s="110"/>
      <c r="I72" s="65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65"/>
    </row>
    <row r="74" spans="1:9" x14ac:dyDescent="0.25">
      <c r="A74" s="60" t="s">
        <v>121</v>
      </c>
      <c r="B74" s="62" t="s">
        <v>123</v>
      </c>
      <c r="C74" s="58">
        <v>4</v>
      </c>
      <c r="D74" s="110">
        <v>4</v>
      </c>
      <c r="E74" s="110"/>
      <c r="F74" s="110"/>
      <c r="G74" s="110"/>
      <c r="H74" s="110"/>
      <c r="I74" s="65"/>
    </row>
    <row r="75" spans="1:9" ht="29.25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10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63"/>
      <c r="E78" s="25"/>
      <c r="F78" s="25"/>
      <c r="G78" s="25"/>
      <c r="H78" s="25"/>
      <c r="I78" s="36">
        <f>SUM(D78:H78)/5</f>
        <v>0</v>
      </c>
    </row>
    <row r="79" spans="1:9" x14ac:dyDescent="0.25">
      <c r="A79" s="8" t="s">
        <v>71</v>
      </c>
      <c r="B79" s="19" t="s">
        <v>73</v>
      </c>
      <c r="C79" s="70">
        <v>4</v>
      </c>
      <c r="D79" s="63"/>
      <c r="E79" s="25"/>
      <c r="F79" s="25"/>
      <c r="G79" s="25"/>
      <c r="H79" s="25"/>
      <c r="I79" s="36">
        <f>SUM(D79:H79)/5</f>
        <v>0</v>
      </c>
    </row>
    <row r="80" spans="1:9" ht="30.75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9" ht="28.5" customHeight="1" x14ac:dyDescent="0.25">
      <c r="A81" s="111" t="s">
        <v>131</v>
      </c>
      <c r="B81" s="112"/>
      <c r="C81" s="113"/>
      <c r="D81" s="12">
        <f>D12+D24+D50+D53+D60+D68+D80</f>
        <v>62.857142857142854</v>
      </c>
      <c r="E81" s="12">
        <f>E12+E24+E50+E53+E60+E68+E80</f>
        <v>27.678571428571427</v>
      </c>
      <c r="F81" s="12">
        <f>F12+F24+F50+F53+F60+F68+F80</f>
        <v>49.285714285714285</v>
      </c>
      <c r="G81" s="12">
        <f>G12+G24+G50+G53+G60+G68+G80</f>
        <v>52.321428571428569</v>
      </c>
      <c r="H81" s="12">
        <f>H12+H24+H50+H53+H60+H68+H80</f>
        <v>58.571428571428569</v>
      </c>
      <c r="I81" s="46">
        <f>SUM(D81:H81)/5</f>
        <v>50.142857142857132</v>
      </c>
    </row>
    <row r="82" spans="1:9" ht="15" customHeight="1" x14ac:dyDescent="0.25">
      <c r="A82" s="79" t="s">
        <v>132</v>
      </c>
      <c r="B82" s="80"/>
      <c r="C82" s="81"/>
      <c r="D82" s="82">
        <f>SUM(D31,D38,D45,D75)</f>
        <v>11.25</v>
      </c>
      <c r="E82" s="82"/>
      <c r="F82" s="82"/>
      <c r="G82" s="82"/>
      <c r="H82" s="82"/>
      <c r="I82" s="82"/>
    </row>
    <row r="83" spans="1:9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61.392857142857132</v>
      </c>
    </row>
  </sheetData>
  <sheetProtection selectLockedCells="1"/>
  <mergeCells count="56">
    <mergeCell ref="A13:I13"/>
    <mergeCell ref="A4:B4"/>
    <mergeCell ref="C4:I4"/>
    <mergeCell ref="A12:C12"/>
    <mergeCell ref="D27:H27"/>
    <mergeCell ref="D28:H28"/>
    <mergeCell ref="D29:H29"/>
    <mergeCell ref="D30:H30"/>
    <mergeCell ref="A32:I32"/>
    <mergeCell ref="C14:I14"/>
    <mergeCell ref="C19:I19"/>
    <mergeCell ref="A24:C24"/>
    <mergeCell ref="A25:I25"/>
    <mergeCell ref="B26:I26"/>
    <mergeCell ref="A51:I51"/>
    <mergeCell ref="D35:H35"/>
    <mergeCell ref="D36:H36"/>
    <mergeCell ref="D37:H37"/>
    <mergeCell ref="A39:I39"/>
    <mergeCell ref="B40:I40"/>
    <mergeCell ref="D41:H41"/>
    <mergeCell ref="D42:H42"/>
    <mergeCell ref="D43:H43"/>
    <mergeCell ref="D44:H44"/>
    <mergeCell ref="A46:I46"/>
    <mergeCell ref="A50:C50"/>
    <mergeCell ref="A75:C75"/>
    <mergeCell ref="D75:I75"/>
    <mergeCell ref="D73:H73"/>
    <mergeCell ref="A53:C53"/>
    <mergeCell ref="A54:I54"/>
    <mergeCell ref="C55:I55"/>
    <mergeCell ref="A60:C60"/>
    <mergeCell ref="A61:I61"/>
    <mergeCell ref="C62:I62"/>
    <mergeCell ref="A68:C68"/>
    <mergeCell ref="A69:I69"/>
    <mergeCell ref="B70:I70"/>
    <mergeCell ref="D71:H71"/>
    <mergeCell ref="D72:H72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D34:H34"/>
    <mergeCell ref="B33:I33"/>
    <mergeCell ref="D74:H74"/>
    <mergeCell ref="A76:I76"/>
    <mergeCell ref="C77:I77"/>
    <mergeCell ref="A80:C80"/>
    <mergeCell ref="A81:C8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68.570312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koond'!A7</f>
        <v>642315780004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  <c r="I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67" t="s">
        <v>6</v>
      </c>
      <c r="C8" s="70">
        <v>4</v>
      </c>
      <c r="D8" s="1"/>
      <c r="E8" s="34"/>
      <c r="F8" s="34"/>
      <c r="G8" s="34"/>
      <c r="H8" s="34"/>
      <c r="I8" s="12">
        <f>SUM(D8:H8)/5</f>
        <v>0</v>
      </c>
    </row>
    <row r="9" spans="1:9" ht="30" x14ac:dyDescent="0.25">
      <c r="A9" s="13" t="s">
        <v>8</v>
      </c>
      <c r="B9" s="67" t="s">
        <v>12</v>
      </c>
      <c r="C9" s="70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67" t="s">
        <v>13</v>
      </c>
      <c r="C10" s="70" t="s">
        <v>11</v>
      </c>
      <c r="D10" s="33">
        <v>4</v>
      </c>
      <c r="E10" s="34">
        <v>2</v>
      </c>
      <c r="F10" s="34">
        <v>1</v>
      </c>
      <c r="G10" s="34">
        <v>4</v>
      </c>
      <c r="H10" s="34">
        <v>4</v>
      </c>
      <c r="I10" s="12">
        <f t="shared" si="0"/>
        <v>3</v>
      </c>
    </row>
    <row r="11" spans="1:9" ht="60" x14ac:dyDescent="0.25">
      <c r="A11" s="13" t="s">
        <v>10</v>
      </c>
      <c r="B11" s="67" t="s">
        <v>75</v>
      </c>
      <c r="C11" s="70" t="s">
        <v>11</v>
      </c>
      <c r="D11" s="33"/>
      <c r="E11" s="35"/>
      <c r="F11" s="35"/>
      <c r="G11" s="35"/>
      <c r="H11" s="35"/>
      <c r="I11" s="12">
        <f t="shared" si="0"/>
        <v>0</v>
      </c>
    </row>
    <row r="12" spans="1:9" ht="33.75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4.2857142857142856</v>
      </c>
      <c r="E12" s="12">
        <f>IF(AND(OR(E8=0,E8=4),OR(E9=0,E9=2),OR(E10=0,E10=1,E10=2,E10=3,E10=4),OR(E11=0,E11=1,E11=2,E11=3,E11=4)),SUM(E8:E11)/14*15,"kontrolli hindepunkte")</f>
        <v>2.1428571428571428</v>
      </c>
      <c r="F12" s="12">
        <f>IF(AND(OR(F8=0,F8=4),OR(F9=0,F9=2),OR(F10=0,F10=1,F10=2,F10=3,F10=4),OR(F11=0,F11=1,F11=2,F11=3,F11=4)),SUM(F8:F11)/14*15,"kontrolli hindepunkte")</f>
        <v>1.0714285714285714</v>
      </c>
      <c r="G12" s="12">
        <f>IF(AND(OR(G8=0,G8=4),OR(G9=0,G9=2),OR(G10=0,G10=1,G10=2,G10=3,G10=4),OR(G11=0,G11=1,G11=2,G11=3,G11=4)),SUM(G8:G11)/14*15,"kontrolli hindepunkte")</f>
        <v>4.2857142857142856</v>
      </c>
      <c r="H12" s="12">
        <f>IF(AND(OR(H8=0,H8=4),OR(H9=0,H9=2),OR(H10=0,H10=1,H10=2,H10=3,H10=4),OR(H11=0,H11=1,H11=2,H11=3,H11=4)),SUM(H8:H11)/14*15,"kontrolli hindepunkte")</f>
        <v>4.2857142857142856</v>
      </c>
      <c r="I12" s="12">
        <f t="shared" si="0"/>
        <v>3.214285714285714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70">
        <v>1</v>
      </c>
      <c r="D15" s="63"/>
      <c r="E15" s="63"/>
      <c r="F15" s="63" t="s">
        <v>74</v>
      </c>
      <c r="G15" s="63"/>
      <c r="H15" s="63"/>
      <c r="I15" s="18">
        <f>SUM(D15:H15)/5</f>
        <v>0</v>
      </c>
    </row>
    <row r="16" spans="1:9" x14ac:dyDescent="0.25">
      <c r="A16" s="8" t="s">
        <v>18</v>
      </c>
      <c r="B16" s="19" t="s">
        <v>22</v>
      </c>
      <c r="C16" s="70">
        <v>2</v>
      </c>
      <c r="D16" s="63"/>
      <c r="E16" s="63" t="s">
        <v>74</v>
      </c>
      <c r="F16" s="63"/>
      <c r="G16" s="63"/>
      <c r="H16" s="63"/>
      <c r="I16" s="18">
        <f t="shared" ref="I16:I24" si="1">SUM(D16:H16)/5</f>
        <v>0</v>
      </c>
    </row>
    <row r="17" spans="1:9" x14ac:dyDescent="0.25">
      <c r="A17" s="8" t="s">
        <v>19</v>
      </c>
      <c r="B17" s="19" t="s">
        <v>23</v>
      </c>
      <c r="C17" s="70">
        <v>3</v>
      </c>
      <c r="D17" s="63"/>
      <c r="E17" s="63"/>
      <c r="F17" s="63"/>
      <c r="G17" s="63"/>
      <c r="H17" s="63"/>
      <c r="I17" s="18">
        <f t="shared" si="1"/>
        <v>0</v>
      </c>
    </row>
    <row r="18" spans="1:9" x14ac:dyDescent="0.25">
      <c r="A18" s="8" t="s">
        <v>20</v>
      </c>
      <c r="B18" s="19" t="s">
        <v>24</v>
      </c>
      <c r="C18" s="70">
        <v>4</v>
      </c>
      <c r="D18" s="63">
        <v>4</v>
      </c>
      <c r="E18" s="63">
        <v>4</v>
      </c>
      <c r="F18" s="63">
        <v>4</v>
      </c>
      <c r="G18" s="63">
        <v>4</v>
      </c>
      <c r="H18" s="63">
        <v>4</v>
      </c>
      <c r="I18" s="18">
        <f t="shared" si="1"/>
        <v>4</v>
      </c>
    </row>
    <row r="19" spans="1:9" ht="30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65" t="s">
        <v>31</v>
      </c>
      <c r="C20" s="70">
        <v>1</v>
      </c>
      <c r="D20" s="1"/>
      <c r="E20" s="1"/>
      <c r="F20" s="1"/>
      <c r="G20" s="1"/>
      <c r="H20" s="1"/>
      <c r="I20" s="12">
        <f t="shared" si="1"/>
        <v>0</v>
      </c>
    </row>
    <row r="21" spans="1:9" x14ac:dyDescent="0.25">
      <c r="A21" s="8" t="s">
        <v>28</v>
      </c>
      <c r="B21" s="65" t="s">
        <v>32</v>
      </c>
      <c r="C21" s="70">
        <v>2</v>
      </c>
      <c r="D21" s="1" t="s">
        <v>74</v>
      </c>
      <c r="E21" s="1"/>
      <c r="F21" s="1">
        <v>2</v>
      </c>
      <c r="G21" s="1">
        <v>2</v>
      </c>
      <c r="H21" s="1"/>
      <c r="I21" s="12">
        <f t="shared" si="1"/>
        <v>0.8</v>
      </c>
    </row>
    <row r="22" spans="1:9" x14ac:dyDescent="0.25">
      <c r="A22" s="8" t="s">
        <v>29</v>
      </c>
      <c r="B22" s="65" t="s">
        <v>33</v>
      </c>
      <c r="C22" s="70">
        <v>3</v>
      </c>
      <c r="D22" s="1"/>
      <c r="E22" s="1">
        <v>3</v>
      </c>
      <c r="F22" s="1"/>
      <c r="G22" s="1"/>
      <c r="H22" s="1"/>
      <c r="I22" s="12">
        <f t="shared" si="1"/>
        <v>0.6</v>
      </c>
    </row>
    <row r="23" spans="1:9" x14ac:dyDescent="0.25">
      <c r="A23" s="8" t="s">
        <v>30</v>
      </c>
      <c r="B23" s="65" t="s">
        <v>34</v>
      </c>
      <c r="C23" s="70">
        <v>4</v>
      </c>
      <c r="D23" s="1">
        <v>4</v>
      </c>
      <c r="E23" s="1"/>
      <c r="F23" s="1"/>
      <c r="G23" s="1"/>
      <c r="H23" s="1">
        <v>4</v>
      </c>
      <c r="I23" s="12">
        <f t="shared" si="1"/>
        <v>1.6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10</v>
      </c>
      <c r="E24" s="12">
        <f>IF(OR(COUNT(E15:E19)&gt;1,COUNT(E20:E23)&gt;1,MAX(E15:E23)&gt;4),"kontrolli hindepunkte",SUM(E15:E23)/8*10)</f>
        <v>8.75</v>
      </c>
      <c r="F24" s="12">
        <f>IF(OR(COUNT(F15:F19)&gt;1,COUNT(F20:F23)&gt;1,MAX(F15:F23)&gt;4),"kontrolli hindepunkte",SUM(F15:F23)/8*10)</f>
        <v>7.5</v>
      </c>
      <c r="G24" s="12">
        <f>IF(OR(COUNT(G15:G19)&gt;1,COUNT(G20:G23)&gt;1,MAX(G15:G23)&gt;4),"kontrolli hindepunkte",SUM(G15:G23)/8*10)</f>
        <v>7.5</v>
      </c>
      <c r="H24" s="12">
        <f>IF(OR(COUNT(H15:H19)&gt;1,COUNT(H20:H23)&gt;1,MAX(H15:H23)&gt;4),"kontrolli hindepunkte",SUM(H15:H23)/8*10)</f>
        <v>10</v>
      </c>
      <c r="I24" s="12">
        <f t="shared" si="1"/>
        <v>8.75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/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65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65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65"/>
    </row>
    <row r="31" spans="1:9" ht="32.25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0</v>
      </c>
      <c r="E31" s="85" t="str">
        <f t="shared" ref="E31:I31" si="2">IF(OR(COUNT(E22:E25)&gt;1,COUNT(E27:E30)&gt;1,MAX(E22:E30)&gt;4),"kontrolli hindepunkte",SUM(E22:E25,E27:E30)/8*10)</f>
        <v>kontrolli hindepunkte</v>
      </c>
      <c r="F31" s="85" t="str">
        <f t="shared" si="2"/>
        <v>kontrolli hindepunkte</v>
      </c>
      <c r="G31" s="85" t="str">
        <f t="shared" si="2"/>
        <v>kontrolli hindepunkte</v>
      </c>
      <c r="H31" s="85" t="str">
        <f t="shared" si="2"/>
        <v>kontrolli hindepunkte</v>
      </c>
      <c r="I31" s="86" t="str">
        <f t="shared" si="2"/>
        <v>kontrolli hindepunkte</v>
      </c>
    </row>
    <row r="32" spans="1:9" ht="15" customHeight="1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66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/>
      <c r="E34" s="119"/>
      <c r="F34" s="119"/>
      <c r="G34" s="119"/>
      <c r="H34" s="119"/>
      <c r="I34" s="65"/>
    </row>
    <row r="35" spans="1:9" x14ac:dyDescent="0.25">
      <c r="A35" s="56" t="s">
        <v>106</v>
      </c>
      <c r="B35" s="68" t="s">
        <v>109</v>
      </c>
      <c r="C35" s="51">
        <v>2</v>
      </c>
      <c r="D35" s="120"/>
      <c r="E35" s="119"/>
      <c r="F35" s="119"/>
      <c r="G35" s="119"/>
      <c r="H35" s="119"/>
      <c r="I35" s="65"/>
    </row>
    <row r="36" spans="1:9" x14ac:dyDescent="0.25">
      <c r="A36" s="56" t="s">
        <v>107</v>
      </c>
      <c r="B36" s="68" t="s">
        <v>89</v>
      </c>
      <c r="C36" s="51">
        <v>3</v>
      </c>
      <c r="D36" s="119"/>
      <c r="E36" s="119"/>
      <c r="F36" s="119"/>
      <c r="G36" s="119"/>
      <c r="H36" s="119"/>
      <c r="I36" s="65"/>
    </row>
    <row r="37" spans="1:9" x14ac:dyDescent="0.25">
      <c r="A37" s="56" t="s">
        <v>108</v>
      </c>
      <c r="B37" s="68" t="s">
        <v>90</v>
      </c>
      <c r="C37" s="51">
        <v>4</v>
      </c>
      <c r="D37" s="119"/>
      <c r="E37" s="119"/>
      <c r="F37" s="119"/>
      <c r="G37" s="119"/>
      <c r="H37" s="119"/>
      <c r="I37" s="65"/>
    </row>
    <row r="38" spans="1:9" ht="30" customHeight="1" x14ac:dyDescent="0.25">
      <c r="A38" s="79" t="s">
        <v>129</v>
      </c>
      <c r="B38" s="80"/>
      <c r="C38" s="81"/>
      <c r="D38" s="84">
        <f>IF(OR(COUNT(D34:D37)&gt;1,MAX(D34:D37)&gt;4),"kontrolli hindepunkte",SUM(D34:D37)/4*5)</f>
        <v>0</v>
      </c>
      <c r="E38" s="85">
        <f t="shared" ref="E38:I38" si="3">IF(OR(COUNT(E29:E32)&gt;1,COUNT(E34:E37)&gt;1,MAX(E29:E37)&gt;4),"kontrolli hindepunkte",SUM(E29:E32,E34:E37)/8*10)</f>
        <v>0</v>
      </c>
      <c r="F38" s="85">
        <f t="shared" si="3"/>
        <v>0</v>
      </c>
      <c r="G38" s="85">
        <f t="shared" si="3"/>
        <v>0</v>
      </c>
      <c r="H38" s="85">
        <f t="shared" si="3"/>
        <v>0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66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68" t="s">
        <v>91</v>
      </c>
      <c r="C41" s="51">
        <v>1</v>
      </c>
      <c r="D41" s="109">
        <v>1</v>
      </c>
      <c r="E41" s="119"/>
      <c r="F41" s="119"/>
      <c r="G41" s="119"/>
      <c r="H41" s="119"/>
      <c r="I41" s="64"/>
    </row>
    <row r="42" spans="1:9" x14ac:dyDescent="0.25">
      <c r="A42" s="56" t="s">
        <v>111</v>
      </c>
      <c r="B42" s="68" t="s">
        <v>92</v>
      </c>
      <c r="C42" s="51">
        <v>2</v>
      </c>
      <c r="D42" s="95"/>
      <c r="E42" s="96"/>
      <c r="F42" s="96"/>
      <c r="G42" s="96"/>
      <c r="H42" s="97"/>
      <c r="I42" s="64"/>
    </row>
    <row r="43" spans="1:9" x14ac:dyDescent="0.25">
      <c r="A43" s="56" t="s">
        <v>112</v>
      </c>
      <c r="B43" s="68" t="s">
        <v>93</v>
      </c>
      <c r="C43" s="51">
        <v>3</v>
      </c>
      <c r="D43" s="94"/>
      <c r="E43" s="94"/>
      <c r="F43" s="94"/>
      <c r="G43" s="94"/>
      <c r="H43" s="94"/>
      <c r="I43" s="64"/>
    </row>
    <row r="44" spans="1:9" x14ac:dyDescent="0.25">
      <c r="A44" s="56" t="s">
        <v>113</v>
      </c>
      <c r="B44" s="68" t="s">
        <v>94</v>
      </c>
      <c r="C44" s="51">
        <v>4</v>
      </c>
      <c r="D44" s="94"/>
      <c r="E44" s="94"/>
      <c r="F44" s="94"/>
      <c r="G44" s="94"/>
      <c r="H44" s="94"/>
      <c r="I44" s="64"/>
    </row>
    <row r="45" spans="1:9" ht="28.5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1.25</v>
      </c>
      <c r="E45" s="85">
        <f t="shared" ref="E45:I45" si="4">IF(OR(COUNT(E36:E39)&gt;1,COUNT(E41:E44)&gt;1,MAX(E36:E44)&gt;4),"kontrolli hindepunkte",SUM(E36:E39,E41:E44)/8*10)</f>
        <v>0</v>
      </c>
      <c r="F45" s="85">
        <f t="shared" si="4"/>
        <v>0</v>
      </c>
      <c r="G45" s="85">
        <f t="shared" si="4"/>
        <v>0</v>
      </c>
      <c r="H45" s="85">
        <f t="shared" si="4"/>
        <v>0</v>
      </c>
      <c r="I45" s="86">
        <f t="shared" si="4"/>
        <v>0</v>
      </c>
    </row>
    <row r="46" spans="1:9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4.25" customHeight="1" x14ac:dyDescent="0.25">
      <c r="A47" s="37" t="s">
        <v>37</v>
      </c>
      <c r="B47" s="69" t="s">
        <v>36</v>
      </c>
      <c r="C47" s="14" t="s">
        <v>11</v>
      </c>
      <c r="D47" s="38">
        <v>4</v>
      </c>
      <c r="E47" s="1">
        <v>3</v>
      </c>
      <c r="F47" s="1">
        <v>3</v>
      </c>
      <c r="G47" s="1">
        <v>1</v>
      </c>
      <c r="H47" s="1">
        <v>3</v>
      </c>
      <c r="I47" s="12">
        <f t="shared" ref="I47" si="5">SUM(D47:H47)/5</f>
        <v>2.8</v>
      </c>
    </row>
    <row r="48" spans="1:9" ht="60" customHeight="1" x14ac:dyDescent="0.25">
      <c r="A48" s="13" t="s">
        <v>38</v>
      </c>
      <c r="B48" s="21" t="s">
        <v>81</v>
      </c>
      <c r="C48" s="70" t="s">
        <v>11</v>
      </c>
      <c r="D48" s="1"/>
      <c r="E48" s="1"/>
      <c r="F48" s="1"/>
      <c r="G48" s="1"/>
      <c r="H48" s="1"/>
      <c r="I48" s="12">
        <f t="shared" ref="I48:I50" si="6">SUM(D48:H48)/5</f>
        <v>0</v>
      </c>
    </row>
    <row r="49" spans="1:9" ht="45" x14ac:dyDescent="0.25">
      <c r="A49" s="13" t="s">
        <v>39</v>
      </c>
      <c r="B49" s="67" t="s">
        <v>82</v>
      </c>
      <c r="C49" s="70" t="s">
        <v>11</v>
      </c>
      <c r="D49" s="1">
        <v>4</v>
      </c>
      <c r="E49" s="1">
        <v>2</v>
      </c>
      <c r="F49" s="1">
        <v>3</v>
      </c>
      <c r="G49" s="1">
        <v>1</v>
      </c>
      <c r="H49" s="1">
        <v>1</v>
      </c>
      <c r="I49" s="12">
        <f t="shared" si="6"/>
        <v>2.2000000000000002</v>
      </c>
    </row>
    <row r="50" spans="1:9" ht="32.25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10</v>
      </c>
      <c r="E50" s="12">
        <f>IF(OR(COUNT(E47:E49)&gt;4,MAX(E47:E49)&gt;4),"kontrolli hindepunkte",SUM(E47:E49)/12*15)</f>
        <v>6.25</v>
      </c>
      <c r="F50" s="12">
        <f>IF(OR(COUNT(F47:F49)&gt;4,MAX(F47:F49)&gt;4),"kontrolli hindepunkte",SUM(F47:F49)/12*15)</f>
        <v>7.5</v>
      </c>
      <c r="G50" s="12">
        <f>IF(OR(COUNT(G47:G49)&gt;4,MAX(G47:G49)&gt;4),"kontrolli hindepunkte",SUM(G47:G49)/12*15)</f>
        <v>2.5</v>
      </c>
      <c r="H50" s="12">
        <f>IF(OR(COUNT(H47:H49)&gt;4,MAX(H47:H49)&gt;4),"kontrolli hindepunkte",SUM(H47:H49)/12*15)</f>
        <v>5</v>
      </c>
      <c r="I50" s="12">
        <f t="shared" si="6"/>
        <v>6.25</v>
      </c>
    </row>
    <row r="51" spans="1:9" ht="30.75" customHeight="1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45" x14ac:dyDescent="0.25">
      <c r="A52" s="39" t="s">
        <v>41</v>
      </c>
      <c r="B52" s="69" t="s">
        <v>42</v>
      </c>
      <c r="C52" s="14" t="s">
        <v>11</v>
      </c>
      <c r="D52" s="38"/>
      <c r="E52" s="1"/>
      <c r="F52" s="1"/>
      <c r="G52" s="1">
        <v>4</v>
      </c>
      <c r="H52" s="1"/>
      <c r="I52" s="12">
        <f>SUM(D52:H52)/5</f>
        <v>0.8</v>
      </c>
    </row>
    <row r="53" spans="1:9" ht="29.25" customHeight="1" x14ac:dyDescent="0.25">
      <c r="A53" s="98" t="s">
        <v>79</v>
      </c>
      <c r="B53" s="101"/>
      <c r="C53" s="102"/>
      <c r="D53" s="12">
        <f>IF(MAX(D52)&gt;4,"kontrolli hindepunkte",D52/4*15)</f>
        <v>0</v>
      </c>
      <c r="E53" s="12">
        <f t="shared" ref="E53:H53" si="7">IF(MAX(E52)&gt;4,"kontrolli hindepunkte",E52/4*15)</f>
        <v>0</v>
      </c>
      <c r="F53" s="12">
        <f t="shared" si="7"/>
        <v>0</v>
      </c>
      <c r="G53" s="12">
        <f t="shared" si="7"/>
        <v>15</v>
      </c>
      <c r="H53" s="12">
        <f t="shared" si="7"/>
        <v>0</v>
      </c>
      <c r="I53" s="12">
        <f>SUM(D53:H53)/5</f>
        <v>3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34.5" customHeight="1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25"/>
      <c r="G56" s="25"/>
      <c r="H56" s="25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70">
        <v>2</v>
      </c>
      <c r="D57" s="10"/>
      <c r="E57" s="25"/>
      <c r="F57" s="25"/>
      <c r="G57" s="25"/>
      <c r="H57" s="25"/>
      <c r="I57" s="18">
        <f t="shared" ref="I57:I60" si="8">SUM(D57:H57)/5</f>
        <v>0</v>
      </c>
    </row>
    <row r="58" spans="1:9" x14ac:dyDescent="0.25">
      <c r="A58" s="8" t="s">
        <v>47</v>
      </c>
      <c r="B58" s="19" t="s">
        <v>52</v>
      </c>
      <c r="C58" s="70">
        <v>3</v>
      </c>
      <c r="D58" s="10"/>
      <c r="E58" s="25"/>
      <c r="F58" s="25"/>
      <c r="G58" s="25"/>
      <c r="H58" s="25"/>
      <c r="I58" s="18">
        <f t="shared" si="8"/>
        <v>0</v>
      </c>
    </row>
    <row r="59" spans="1:9" x14ac:dyDescent="0.25">
      <c r="A59" s="8" t="s">
        <v>48</v>
      </c>
      <c r="B59" s="19" t="s">
        <v>53</v>
      </c>
      <c r="C59" s="70">
        <v>4</v>
      </c>
      <c r="D59" s="10">
        <v>4</v>
      </c>
      <c r="E59" s="25">
        <v>4</v>
      </c>
      <c r="F59" s="25">
        <v>4</v>
      </c>
      <c r="G59" s="25">
        <v>4</v>
      </c>
      <c r="H59" s="25">
        <v>4</v>
      </c>
      <c r="I59" s="18">
        <f t="shared" si="8"/>
        <v>4</v>
      </c>
    </row>
    <row r="60" spans="1:9" ht="30" customHeight="1" x14ac:dyDescent="0.25">
      <c r="A60" s="98" t="s">
        <v>79</v>
      </c>
      <c r="B60" s="101"/>
      <c r="C60" s="102"/>
      <c r="D60" s="17">
        <f>IF(OR(COUNT(D56:D59)&gt;1,MAX(D56:D59)&gt;4),"kontrolli hindepunkte",SUM(D56:D59)/4*15)</f>
        <v>15</v>
      </c>
      <c r="E60" s="12">
        <f t="shared" ref="E60:H60" si="9">IF(OR(COUNT(E56:E59)&gt;1,MAX(E56:E59)&gt;4),"kontrolli hindepunkte",SUM(E56:E59)/4*15)</f>
        <v>15</v>
      </c>
      <c r="F60" s="12">
        <f t="shared" si="9"/>
        <v>15</v>
      </c>
      <c r="G60" s="12">
        <f t="shared" si="9"/>
        <v>15</v>
      </c>
      <c r="H60" s="12">
        <f t="shared" si="9"/>
        <v>15</v>
      </c>
      <c r="I60" s="12">
        <f t="shared" si="8"/>
        <v>15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30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63"/>
      <c r="E63" s="25"/>
      <c r="F63" s="25"/>
      <c r="G63" s="25"/>
      <c r="H63" s="25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70">
        <v>2</v>
      </c>
      <c r="D64" s="1"/>
      <c r="E64" s="25"/>
      <c r="F64" s="25"/>
      <c r="G64" s="25"/>
      <c r="H64" s="25"/>
      <c r="I64" s="45">
        <f t="shared" ref="I64:I68" si="10">SUM(D64:H64)/5</f>
        <v>0</v>
      </c>
    </row>
    <row r="65" spans="1:9" x14ac:dyDescent="0.25">
      <c r="A65" s="8" t="s">
        <v>59</v>
      </c>
      <c r="B65" s="19" t="s">
        <v>64</v>
      </c>
      <c r="C65" s="70">
        <v>3</v>
      </c>
      <c r="D65" s="1"/>
      <c r="E65" s="25"/>
      <c r="F65" s="25"/>
      <c r="G65" s="25"/>
      <c r="H65" s="25"/>
      <c r="I65" s="45">
        <f t="shared" si="10"/>
        <v>0</v>
      </c>
    </row>
    <row r="66" spans="1:9" x14ac:dyDescent="0.25">
      <c r="A66" s="8" t="s">
        <v>60</v>
      </c>
      <c r="B66" s="19" t="s">
        <v>65</v>
      </c>
      <c r="C66" s="70">
        <v>4</v>
      </c>
      <c r="D66" s="1">
        <v>4</v>
      </c>
      <c r="E66" s="71">
        <v>4</v>
      </c>
      <c r="F66" s="71">
        <v>4</v>
      </c>
      <c r="G66" s="71">
        <v>4</v>
      </c>
      <c r="H66" s="71">
        <v>4</v>
      </c>
      <c r="I66" s="45">
        <f t="shared" si="10"/>
        <v>4</v>
      </c>
    </row>
    <row r="67" spans="1:9" ht="45" x14ac:dyDescent="0.25">
      <c r="A67" s="16" t="s">
        <v>61</v>
      </c>
      <c r="B67" s="68" t="s">
        <v>66</v>
      </c>
      <c r="C67" s="70" t="s">
        <v>11</v>
      </c>
      <c r="D67" s="1">
        <v>1</v>
      </c>
      <c r="E67" s="1">
        <v>1</v>
      </c>
      <c r="F67" s="1">
        <v>4</v>
      </c>
      <c r="G67" s="1">
        <v>2</v>
      </c>
      <c r="H67" s="1">
        <v>4</v>
      </c>
      <c r="I67" s="45">
        <f t="shared" si="10"/>
        <v>2.4</v>
      </c>
    </row>
    <row r="68" spans="1:9" ht="30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6.25</v>
      </c>
      <c r="E68" s="12">
        <f t="shared" ref="E68:H68" si="11">IF(OR(COUNT(E63:E66)&gt;1,MAX(E63:E66)&gt;4,MAX(E67)&gt;4),"kontrolli hindepunkte",SUM(E63:E67)/8*10)</f>
        <v>6.25</v>
      </c>
      <c r="F68" s="12">
        <f t="shared" si="11"/>
        <v>10</v>
      </c>
      <c r="G68" s="12">
        <f t="shared" si="11"/>
        <v>7.5</v>
      </c>
      <c r="H68" s="12">
        <f t="shared" si="11"/>
        <v>10</v>
      </c>
      <c r="I68" s="45">
        <f t="shared" si="10"/>
        <v>8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>
        <v>1</v>
      </c>
      <c r="E71" s="110"/>
      <c r="F71" s="110"/>
      <c r="G71" s="110"/>
      <c r="H71" s="110"/>
      <c r="I71" s="65"/>
    </row>
    <row r="72" spans="1:9" x14ac:dyDescent="0.25">
      <c r="A72" s="60" t="s">
        <v>116</v>
      </c>
      <c r="B72" s="62" t="s">
        <v>119</v>
      </c>
      <c r="C72" s="58">
        <v>2</v>
      </c>
      <c r="D72" s="110"/>
      <c r="E72" s="110"/>
      <c r="F72" s="110"/>
      <c r="G72" s="110"/>
      <c r="H72" s="110"/>
      <c r="I72" s="65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65"/>
    </row>
    <row r="74" spans="1:9" x14ac:dyDescent="0.25">
      <c r="A74" s="60" t="s">
        <v>121</v>
      </c>
      <c r="B74" s="62" t="s">
        <v>123</v>
      </c>
      <c r="C74" s="58">
        <v>4</v>
      </c>
      <c r="D74" s="110"/>
      <c r="E74" s="110"/>
      <c r="F74" s="110"/>
      <c r="G74" s="110"/>
      <c r="H74" s="110"/>
      <c r="I74" s="65"/>
    </row>
    <row r="75" spans="1:9" ht="30.75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2.5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63"/>
      <c r="E78" s="25"/>
      <c r="F78" s="25"/>
      <c r="G78" s="25"/>
      <c r="H78" s="25"/>
      <c r="I78" s="36">
        <f>SUM(D78:H78)/5</f>
        <v>0</v>
      </c>
    </row>
    <row r="79" spans="1:9" x14ac:dyDescent="0.25">
      <c r="A79" s="8" t="s">
        <v>71</v>
      </c>
      <c r="B79" s="19" t="s">
        <v>73</v>
      </c>
      <c r="C79" s="70">
        <v>4</v>
      </c>
      <c r="D79" s="63"/>
      <c r="E79" s="25"/>
      <c r="F79" s="25"/>
      <c r="G79" s="25"/>
      <c r="H79" s="25"/>
      <c r="I79" s="36">
        <f>SUM(D79:H79)/5</f>
        <v>0</v>
      </c>
    </row>
    <row r="80" spans="1:9" ht="30.75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10" ht="31.5" customHeight="1" x14ac:dyDescent="0.25">
      <c r="A81" s="111" t="s">
        <v>131</v>
      </c>
      <c r="B81" s="112"/>
      <c r="C81" s="113"/>
      <c r="D81" s="12">
        <f>D12+D24+D50+D53+D60+D68+D80</f>
        <v>45.535714285714285</v>
      </c>
      <c r="E81" s="12">
        <f>E12+E24+E50+E53+E60+E68+E80</f>
        <v>38.392857142857139</v>
      </c>
      <c r="F81" s="12">
        <f>F12+F24+F50+F53+F60+F68+F80</f>
        <v>41.071428571428569</v>
      </c>
      <c r="G81" s="12">
        <f>G12+G24+G50+G53+G60+G68+G80</f>
        <v>51.785714285714285</v>
      </c>
      <c r="H81" s="12">
        <f>H12+H24+H50+H53+H60+H68+H80</f>
        <v>44.285714285714285</v>
      </c>
      <c r="I81" s="46">
        <f>SUM(D81:H81)/5</f>
        <v>44.214285714285708</v>
      </c>
      <c r="J81" t="s">
        <v>74</v>
      </c>
    </row>
    <row r="82" spans="1:10" x14ac:dyDescent="0.25">
      <c r="A82" s="79" t="s">
        <v>132</v>
      </c>
      <c r="B82" s="80"/>
      <c r="C82" s="81"/>
      <c r="D82" s="82">
        <f>SUM(D31,D38,D45,D75)</f>
        <v>3.75</v>
      </c>
      <c r="E82" s="82"/>
      <c r="F82" s="82"/>
      <c r="G82" s="82"/>
      <c r="H82" s="82"/>
      <c r="I82" s="82"/>
    </row>
    <row r="83" spans="1:10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47.964285714285708</v>
      </c>
    </row>
  </sheetData>
  <sheetProtection selectLockedCells="1"/>
  <mergeCells count="56">
    <mergeCell ref="A13:I13"/>
    <mergeCell ref="A4:B4"/>
    <mergeCell ref="C4:I4"/>
    <mergeCell ref="A12:C12"/>
    <mergeCell ref="D34:H34"/>
    <mergeCell ref="C14:I14"/>
    <mergeCell ref="C19:I19"/>
    <mergeCell ref="A24:C24"/>
    <mergeCell ref="A25:I25"/>
    <mergeCell ref="B26:I26"/>
    <mergeCell ref="D27:H27"/>
    <mergeCell ref="D28:H28"/>
    <mergeCell ref="D29:H29"/>
    <mergeCell ref="D30:H30"/>
    <mergeCell ref="A32:I32"/>
    <mergeCell ref="B33:I33"/>
    <mergeCell ref="A51:I51"/>
    <mergeCell ref="D35:H35"/>
    <mergeCell ref="D36:H36"/>
    <mergeCell ref="D37:H37"/>
    <mergeCell ref="A39:I39"/>
    <mergeCell ref="B40:I40"/>
    <mergeCell ref="D41:H41"/>
    <mergeCell ref="D42:H42"/>
    <mergeCell ref="D43:H43"/>
    <mergeCell ref="D44:H44"/>
    <mergeCell ref="A46:I46"/>
    <mergeCell ref="A50:C50"/>
    <mergeCell ref="D73:H73"/>
    <mergeCell ref="A53:C53"/>
    <mergeCell ref="A54:I54"/>
    <mergeCell ref="C55:I55"/>
    <mergeCell ref="A60:C60"/>
    <mergeCell ref="A61:I61"/>
    <mergeCell ref="C62:I62"/>
    <mergeCell ref="A68:C68"/>
    <mergeCell ref="A69:I69"/>
    <mergeCell ref="B70:I70"/>
    <mergeCell ref="D71:H71"/>
    <mergeCell ref="D72:H72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A75:C75"/>
    <mergeCell ref="D75:I75"/>
    <mergeCell ref="D74:H74"/>
    <mergeCell ref="A76:I76"/>
    <mergeCell ref="C77:I77"/>
    <mergeCell ref="A80:C80"/>
    <mergeCell ref="A81:C8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76.14062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koond'!A8</f>
        <v>642315780005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67" t="s">
        <v>6</v>
      </c>
      <c r="C8" s="70">
        <v>4</v>
      </c>
      <c r="D8" s="1"/>
      <c r="E8" s="34"/>
      <c r="F8" s="34"/>
      <c r="G8" s="34"/>
      <c r="H8" s="34"/>
      <c r="I8" s="12">
        <f>SUM(D8:H8)/5</f>
        <v>0</v>
      </c>
    </row>
    <row r="9" spans="1:9" ht="30" x14ac:dyDescent="0.25">
      <c r="A9" s="13" t="s">
        <v>8</v>
      </c>
      <c r="B9" s="67" t="s">
        <v>12</v>
      </c>
      <c r="C9" s="70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67" t="s">
        <v>13</v>
      </c>
      <c r="C10" s="70" t="s">
        <v>11</v>
      </c>
      <c r="D10" s="33">
        <v>4</v>
      </c>
      <c r="E10" s="34">
        <v>4</v>
      </c>
      <c r="F10" s="34">
        <v>4</v>
      </c>
      <c r="G10" s="34">
        <v>4</v>
      </c>
      <c r="H10" s="34">
        <v>4</v>
      </c>
      <c r="I10" s="12">
        <f t="shared" si="0"/>
        <v>4</v>
      </c>
    </row>
    <row r="11" spans="1:9" ht="45" x14ac:dyDescent="0.25">
      <c r="A11" s="13" t="s">
        <v>10</v>
      </c>
      <c r="B11" s="67" t="s">
        <v>75</v>
      </c>
      <c r="C11" s="70" t="s">
        <v>11</v>
      </c>
      <c r="D11" s="33"/>
      <c r="E11" s="35"/>
      <c r="F11" s="35"/>
      <c r="G11" s="35"/>
      <c r="H11" s="35"/>
      <c r="I11" s="12">
        <f t="shared" si="0"/>
        <v>0</v>
      </c>
    </row>
    <row r="12" spans="1:9" ht="30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4.2857142857142856</v>
      </c>
      <c r="E12" s="12">
        <f>IF(AND(OR(E8=0,E8=4),OR(E9=0,E9=2),OR(E10=0,E10=1,E10=2,E10=3,E10=4),OR(E11=0,E11=1,E11=2,E11=3,E11=4)),SUM(E8:E11)/14*15,"kontrolli hindepunkte")</f>
        <v>4.2857142857142856</v>
      </c>
      <c r="F12" s="12">
        <f>IF(AND(OR(F8=0,F8=4),OR(F9=0,F9=2),OR(F10=0,F10=1,F10=2,F10=3,F10=4),OR(F11=0,F11=1,F11=2,F11=3,F11=4)),SUM(F8:F11)/14*15,"kontrolli hindepunkte")</f>
        <v>4.2857142857142856</v>
      </c>
      <c r="G12" s="12">
        <f>IF(AND(OR(G8=0,G8=4),OR(G9=0,G9=2),OR(G10=0,G10=1,G10=2,G10=3,G10=4),OR(G11=0,G11=1,G11=2,G11=3,G11=4)),SUM(G8:G11)/14*15,"kontrolli hindepunkte")</f>
        <v>4.2857142857142856</v>
      </c>
      <c r="H12" s="12">
        <f>IF(AND(OR(H8=0,H8=4),OR(H9=0,H9=2),OR(H10=0,H10=1,H10=2,H10=3,H10=4),OR(H11=0,H11=1,H11=2,H11=3,H11=4)),SUM(H8:H11)/14*15,"kontrolli hindepunkte")</f>
        <v>4.2857142857142856</v>
      </c>
      <c r="I12" s="12">
        <f t="shared" si="0"/>
        <v>4.2857142857142856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70">
        <v>1</v>
      </c>
      <c r="D15" s="63"/>
      <c r="E15" s="63"/>
      <c r="F15" s="63" t="s">
        <v>74</v>
      </c>
      <c r="G15" s="63"/>
      <c r="H15" s="63"/>
      <c r="I15" s="18">
        <f>SUM(D15:H15)/5</f>
        <v>0</v>
      </c>
    </row>
    <row r="16" spans="1:9" x14ac:dyDescent="0.25">
      <c r="A16" s="8" t="s">
        <v>18</v>
      </c>
      <c r="B16" s="19" t="s">
        <v>22</v>
      </c>
      <c r="C16" s="70">
        <v>2</v>
      </c>
      <c r="D16" s="63"/>
      <c r="E16" s="63" t="s">
        <v>74</v>
      </c>
      <c r="F16" s="63"/>
      <c r="G16" s="63"/>
      <c r="H16" s="63"/>
      <c r="I16" s="18">
        <f t="shared" ref="I16:I24" si="1">SUM(D16:H16)/5</f>
        <v>0</v>
      </c>
    </row>
    <row r="17" spans="1:9" x14ac:dyDescent="0.25">
      <c r="A17" s="8" t="s">
        <v>19</v>
      </c>
      <c r="B17" s="19" t="s">
        <v>23</v>
      </c>
      <c r="C17" s="70">
        <v>3</v>
      </c>
      <c r="D17" s="63"/>
      <c r="E17" s="63"/>
      <c r="F17" s="63"/>
      <c r="G17" s="63"/>
      <c r="H17" s="63"/>
      <c r="I17" s="18">
        <f t="shared" si="1"/>
        <v>0</v>
      </c>
    </row>
    <row r="18" spans="1:9" x14ac:dyDescent="0.25">
      <c r="A18" s="8" t="s">
        <v>20</v>
      </c>
      <c r="B18" s="19" t="s">
        <v>24</v>
      </c>
      <c r="C18" s="70">
        <v>4</v>
      </c>
      <c r="D18" s="63">
        <v>4</v>
      </c>
      <c r="E18" s="63">
        <v>4</v>
      </c>
      <c r="F18" s="63">
        <v>4</v>
      </c>
      <c r="G18" s="63">
        <v>4</v>
      </c>
      <c r="H18" s="63">
        <v>4</v>
      </c>
      <c r="I18" s="18">
        <f t="shared" si="1"/>
        <v>4</v>
      </c>
    </row>
    <row r="19" spans="1:9" ht="34.5" customHeight="1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65" t="s">
        <v>31</v>
      </c>
      <c r="C20" s="70">
        <v>1</v>
      </c>
      <c r="D20" s="1"/>
      <c r="E20" s="1"/>
      <c r="F20" s="1"/>
      <c r="G20" s="1"/>
      <c r="H20" s="1"/>
      <c r="I20" s="12">
        <f t="shared" si="1"/>
        <v>0</v>
      </c>
    </row>
    <row r="21" spans="1:9" x14ac:dyDescent="0.25">
      <c r="A21" s="8" t="s">
        <v>28</v>
      </c>
      <c r="B21" s="65" t="s">
        <v>32</v>
      </c>
      <c r="C21" s="70">
        <v>2</v>
      </c>
      <c r="D21" s="1" t="s">
        <v>74</v>
      </c>
      <c r="E21" s="1"/>
      <c r="F21" s="1"/>
      <c r="G21" s="1">
        <v>2</v>
      </c>
      <c r="H21" s="1"/>
      <c r="I21" s="12">
        <f t="shared" si="1"/>
        <v>0.4</v>
      </c>
    </row>
    <row r="22" spans="1:9" x14ac:dyDescent="0.25">
      <c r="A22" s="8" t="s">
        <v>29</v>
      </c>
      <c r="B22" s="65" t="s">
        <v>33</v>
      </c>
      <c r="C22" s="70">
        <v>3</v>
      </c>
      <c r="D22" s="1"/>
      <c r="E22" s="1"/>
      <c r="F22" s="1"/>
      <c r="G22" s="1"/>
      <c r="H22" s="1"/>
      <c r="I22" s="12">
        <f t="shared" si="1"/>
        <v>0</v>
      </c>
    </row>
    <row r="23" spans="1:9" x14ac:dyDescent="0.25">
      <c r="A23" s="8" t="s">
        <v>30</v>
      </c>
      <c r="B23" s="65" t="s">
        <v>34</v>
      </c>
      <c r="C23" s="70">
        <v>4</v>
      </c>
      <c r="D23" s="1">
        <v>4</v>
      </c>
      <c r="E23" s="1">
        <v>4</v>
      </c>
      <c r="F23" s="1">
        <v>3</v>
      </c>
      <c r="G23" s="1"/>
      <c r="H23" s="1">
        <v>4</v>
      </c>
      <c r="I23" s="12">
        <f t="shared" si="1"/>
        <v>3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10</v>
      </c>
      <c r="E24" s="12">
        <f>IF(OR(COUNT(E15:E19)&gt;1,COUNT(E20:E23)&gt;1,MAX(E15:E23)&gt;4),"kontrolli hindepunkte",SUM(E15:E23)/8*10)</f>
        <v>10</v>
      </c>
      <c r="F24" s="12">
        <f>IF(OR(COUNT(F15:F19)&gt;1,COUNT(F20:F23)&gt;1,MAX(F15:F23)&gt;4),"kontrolli hindepunkte",SUM(F15:F23)/8*10)</f>
        <v>8.75</v>
      </c>
      <c r="G24" s="12">
        <f>IF(OR(COUNT(G15:G19)&gt;1,COUNT(G20:G23)&gt;1,MAX(G15:G23)&gt;4),"kontrolli hindepunkte",SUM(G15:G23)/8*10)</f>
        <v>7.5</v>
      </c>
      <c r="H24" s="12">
        <f>IF(OR(COUNT(H15:H19)&gt;1,COUNT(H20:H23)&gt;1,MAX(H15:H23)&gt;4),"kontrolli hindepunkte",SUM(H15:H23)/8*10)</f>
        <v>10</v>
      </c>
      <c r="I24" s="12">
        <f t="shared" si="1"/>
        <v>9.25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/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65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65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65"/>
    </row>
    <row r="31" spans="1:9" ht="34.5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0</v>
      </c>
      <c r="E31" s="85" t="str">
        <f t="shared" ref="E31:I31" si="2">IF(OR(COUNT(E22:E25)&gt;1,COUNT(E27:E30)&gt;1,MAX(E22:E30)&gt;4),"kontrolli hindepunkte",SUM(E22:E25,E27:E30)/8*10)</f>
        <v>kontrolli hindepunkte</v>
      </c>
      <c r="F31" s="85" t="str">
        <f t="shared" si="2"/>
        <v>kontrolli hindepunkte</v>
      </c>
      <c r="G31" s="85" t="str">
        <f t="shared" si="2"/>
        <v>kontrolli hindepunkte</v>
      </c>
      <c r="H31" s="85" t="str">
        <f t="shared" si="2"/>
        <v>kontrolli hindepunkte</v>
      </c>
      <c r="I31" s="86" t="str">
        <f t="shared" si="2"/>
        <v>kontrolli hindepunkte</v>
      </c>
    </row>
    <row r="32" spans="1:9" ht="15" customHeight="1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66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/>
      <c r="E34" s="119"/>
      <c r="F34" s="119"/>
      <c r="G34" s="119"/>
      <c r="H34" s="119"/>
      <c r="I34" s="65"/>
    </row>
    <row r="35" spans="1:9" x14ac:dyDescent="0.25">
      <c r="A35" s="56" t="s">
        <v>106</v>
      </c>
      <c r="B35" s="68" t="s">
        <v>109</v>
      </c>
      <c r="C35" s="51">
        <v>2</v>
      </c>
      <c r="D35" s="120"/>
      <c r="E35" s="119"/>
      <c r="F35" s="119"/>
      <c r="G35" s="119"/>
      <c r="H35" s="119"/>
      <c r="I35" s="65"/>
    </row>
    <row r="36" spans="1:9" x14ac:dyDescent="0.25">
      <c r="A36" s="56" t="s">
        <v>107</v>
      </c>
      <c r="B36" s="68" t="s">
        <v>89</v>
      </c>
      <c r="C36" s="51">
        <v>3</v>
      </c>
      <c r="D36" s="119"/>
      <c r="E36" s="119"/>
      <c r="F36" s="119"/>
      <c r="G36" s="119"/>
      <c r="H36" s="119"/>
      <c r="I36" s="65"/>
    </row>
    <row r="37" spans="1:9" x14ac:dyDescent="0.25">
      <c r="A37" s="56" t="s">
        <v>108</v>
      </c>
      <c r="B37" s="68" t="s">
        <v>90</v>
      </c>
      <c r="C37" s="51">
        <v>4</v>
      </c>
      <c r="D37" s="119"/>
      <c r="E37" s="119"/>
      <c r="F37" s="119"/>
      <c r="G37" s="119"/>
      <c r="H37" s="119"/>
      <c r="I37" s="65"/>
    </row>
    <row r="38" spans="1:9" ht="33.75" customHeight="1" x14ac:dyDescent="0.25">
      <c r="A38" s="79" t="s">
        <v>129</v>
      </c>
      <c r="B38" s="80"/>
      <c r="C38" s="81"/>
      <c r="D38" s="84">
        <f>IF(OR(COUNT(D34:D37)&gt;1,MAX(D34:D37)&gt;4),"kontrolli hindepunkte",SUM(D34:D37)/4*5)</f>
        <v>0</v>
      </c>
      <c r="E38" s="85">
        <f t="shared" ref="E38:I38" si="3">IF(OR(COUNT(E29:E32)&gt;1,COUNT(E34:E37)&gt;1,MAX(E29:E37)&gt;4),"kontrolli hindepunkte",SUM(E29:E32,E34:E37)/8*10)</f>
        <v>0</v>
      </c>
      <c r="F38" s="85">
        <f t="shared" si="3"/>
        <v>0</v>
      </c>
      <c r="G38" s="85">
        <f t="shared" si="3"/>
        <v>0</v>
      </c>
      <c r="H38" s="85">
        <f t="shared" si="3"/>
        <v>0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66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68" t="s">
        <v>91</v>
      </c>
      <c r="C41" s="51">
        <v>1</v>
      </c>
      <c r="D41" s="93" t="s">
        <v>74</v>
      </c>
      <c r="E41" s="94"/>
      <c r="F41" s="94"/>
      <c r="G41" s="94"/>
      <c r="H41" s="94"/>
      <c r="I41" s="64"/>
    </row>
    <row r="42" spans="1:9" x14ac:dyDescent="0.25">
      <c r="A42" s="56" t="s">
        <v>111</v>
      </c>
      <c r="B42" s="68" t="s">
        <v>92</v>
      </c>
      <c r="C42" s="51">
        <v>2</v>
      </c>
      <c r="D42" s="95">
        <v>2</v>
      </c>
      <c r="E42" s="96"/>
      <c r="F42" s="96"/>
      <c r="G42" s="96"/>
      <c r="H42" s="97"/>
      <c r="I42" s="64"/>
    </row>
    <row r="43" spans="1:9" x14ac:dyDescent="0.25">
      <c r="A43" s="56" t="s">
        <v>112</v>
      </c>
      <c r="B43" s="68" t="s">
        <v>93</v>
      </c>
      <c r="C43" s="51">
        <v>3</v>
      </c>
      <c r="D43" s="94"/>
      <c r="E43" s="94"/>
      <c r="F43" s="94"/>
      <c r="G43" s="94"/>
      <c r="H43" s="94"/>
      <c r="I43" s="64"/>
    </row>
    <row r="44" spans="1:9" x14ac:dyDescent="0.25">
      <c r="A44" s="56" t="s">
        <v>113</v>
      </c>
      <c r="B44" s="68" t="s">
        <v>94</v>
      </c>
      <c r="C44" s="51">
        <v>4</v>
      </c>
      <c r="D44" s="94"/>
      <c r="E44" s="94"/>
      <c r="F44" s="94"/>
      <c r="G44" s="94"/>
      <c r="H44" s="94"/>
      <c r="I44" s="64"/>
    </row>
    <row r="45" spans="1:9" ht="32.25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2.5</v>
      </c>
      <c r="E45" s="85">
        <f t="shared" ref="E45:I45" si="4">IF(OR(COUNT(E36:E39)&gt;1,COUNT(E41:E44)&gt;1,MAX(E36:E44)&gt;4),"kontrolli hindepunkte",SUM(E36:E39,E41:E44)/8*10)</f>
        <v>0</v>
      </c>
      <c r="F45" s="85">
        <f t="shared" si="4"/>
        <v>0</v>
      </c>
      <c r="G45" s="85">
        <f t="shared" si="4"/>
        <v>0</v>
      </c>
      <c r="H45" s="85">
        <f t="shared" si="4"/>
        <v>0</v>
      </c>
      <c r="I45" s="86">
        <f t="shared" si="4"/>
        <v>0</v>
      </c>
    </row>
    <row r="46" spans="1:9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4.25" customHeight="1" x14ac:dyDescent="0.25">
      <c r="A47" s="37" t="s">
        <v>37</v>
      </c>
      <c r="B47" s="69" t="s">
        <v>36</v>
      </c>
      <c r="C47" s="14" t="s">
        <v>11</v>
      </c>
      <c r="D47" s="38">
        <v>4</v>
      </c>
      <c r="E47" s="1">
        <v>1</v>
      </c>
      <c r="F47" s="1">
        <v>4</v>
      </c>
      <c r="G47" s="1">
        <v>2</v>
      </c>
      <c r="H47" s="1">
        <v>2</v>
      </c>
      <c r="I47" s="12">
        <f t="shared" ref="I47" si="5">SUM(D47:H47)/5</f>
        <v>2.6</v>
      </c>
    </row>
    <row r="48" spans="1:9" ht="48" customHeight="1" x14ac:dyDescent="0.25">
      <c r="A48" s="13" t="s">
        <v>38</v>
      </c>
      <c r="B48" s="21" t="s">
        <v>81</v>
      </c>
      <c r="C48" s="70" t="s">
        <v>11</v>
      </c>
      <c r="D48" s="1">
        <v>2</v>
      </c>
      <c r="E48" s="1">
        <v>3</v>
      </c>
      <c r="F48" s="1">
        <v>4</v>
      </c>
      <c r="G48" s="1">
        <v>2</v>
      </c>
      <c r="H48" s="1">
        <v>3</v>
      </c>
      <c r="I48" s="12">
        <f t="shared" ref="I48:I50" si="6">SUM(D48:H48)/5</f>
        <v>2.8</v>
      </c>
    </row>
    <row r="49" spans="1:9" ht="45" x14ac:dyDescent="0.25">
      <c r="A49" s="13" t="s">
        <v>39</v>
      </c>
      <c r="B49" s="67" t="s">
        <v>82</v>
      </c>
      <c r="C49" s="70" t="s">
        <v>11</v>
      </c>
      <c r="D49" s="1">
        <v>4</v>
      </c>
      <c r="E49" s="1">
        <v>0</v>
      </c>
      <c r="F49" s="1">
        <v>4</v>
      </c>
      <c r="G49" s="1">
        <v>1</v>
      </c>
      <c r="H49" s="1">
        <v>3</v>
      </c>
      <c r="I49" s="12">
        <f t="shared" si="6"/>
        <v>2.4</v>
      </c>
    </row>
    <row r="50" spans="1:9" ht="32.25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12.5</v>
      </c>
      <c r="E50" s="12">
        <f>IF(OR(COUNT(E47:E49)&gt;4,MAX(E47:E49)&gt;4),"kontrolli hindepunkte",SUM(E47:E49)/12*15)</f>
        <v>5</v>
      </c>
      <c r="F50" s="12">
        <f>IF(OR(COUNT(F47:F49)&gt;4,MAX(F47:F49)&gt;4),"kontrolli hindepunkte",SUM(F47:F49)/12*15)</f>
        <v>15</v>
      </c>
      <c r="G50" s="12">
        <f>IF(OR(COUNT(G47:G49)&gt;4,MAX(G47:G49)&gt;4),"kontrolli hindepunkte",SUM(G47:G49)/12*15)</f>
        <v>6.25</v>
      </c>
      <c r="H50" s="12">
        <f>IF(OR(COUNT(H47:H49)&gt;4,MAX(H47:H49)&gt;4),"kontrolli hindepunkte",SUM(H47:H49)/12*15)</f>
        <v>10</v>
      </c>
      <c r="I50" s="12">
        <f t="shared" si="6"/>
        <v>9.75</v>
      </c>
    </row>
    <row r="51" spans="1:9" ht="30.75" customHeight="1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35.25" customHeight="1" x14ac:dyDescent="0.25">
      <c r="A52" s="39" t="s">
        <v>41</v>
      </c>
      <c r="B52" s="69" t="s">
        <v>42</v>
      </c>
      <c r="C52" s="14" t="s">
        <v>11</v>
      </c>
      <c r="D52" s="38">
        <v>4</v>
      </c>
      <c r="E52" s="1">
        <v>4</v>
      </c>
      <c r="F52" s="1">
        <v>4</v>
      </c>
      <c r="G52" s="1">
        <v>4</v>
      </c>
      <c r="H52" s="1">
        <v>4</v>
      </c>
      <c r="I52" s="12">
        <f>SUM(D52:H52)/5</f>
        <v>4</v>
      </c>
    </row>
    <row r="53" spans="1:9" ht="29.25" customHeight="1" x14ac:dyDescent="0.25">
      <c r="A53" s="98" t="s">
        <v>79</v>
      </c>
      <c r="B53" s="101"/>
      <c r="C53" s="102"/>
      <c r="D53" s="12">
        <f>IF(MAX(D52)&gt;4,"kontrolli hindepunkte",D52/4*15)</f>
        <v>15</v>
      </c>
      <c r="E53" s="12">
        <f t="shared" ref="E53:H53" si="7">IF(MAX(E52)&gt;4,"kontrolli hindepunkte",E52/4*15)</f>
        <v>15</v>
      </c>
      <c r="F53" s="12">
        <f t="shared" si="7"/>
        <v>15</v>
      </c>
      <c r="G53" s="12">
        <f t="shared" si="7"/>
        <v>15</v>
      </c>
      <c r="H53" s="12">
        <f t="shared" si="7"/>
        <v>15</v>
      </c>
      <c r="I53" s="12">
        <f>SUM(D53:H53)/5</f>
        <v>15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30" customHeight="1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25"/>
      <c r="G56" s="25"/>
      <c r="H56" s="25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70">
        <v>2</v>
      </c>
      <c r="D57" s="10"/>
      <c r="E57" s="25"/>
      <c r="F57" s="25"/>
      <c r="G57" s="25"/>
      <c r="H57" s="25"/>
      <c r="I57" s="18">
        <f t="shared" ref="I57:I60" si="8">SUM(D57:H57)/5</f>
        <v>0</v>
      </c>
    </row>
    <row r="58" spans="1:9" x14ac:dyDescent="0.25">
      <c r="A58" s="8" t="s">
        <v>47</v>
      </c>
      <c r="B58" s="19" t="s">
        <v>52</v>
      </c>
      <c r="C58" s="70">
        <v>3</v>
      </c>
      <c r="D58" s="10"/>
      <c r="E58" s="71"/>
      <c r="F58" s="71"/>
      <c r="G58" s="71"/>
      <c r="H58" s="71"/>
      <c r="I58" s="18">
        <f t="shared" si="8"/>
        <v>0</v>
      </c>
    </row>
    <row r="59" spans="1:9" x14ac:dyDescent="0.25">
      <c r="A59" s="8" t="s">
        <v>48</v>
      </c>
      <c r="B59" s="19" t="s">
        <v>53</v>
      </c>
      <c r="C59" s="70">
        <v>4</v>
      </c>
      <c r="D59" s="10">
        <v>4</v>
      </c>
      <c r="E59" s="71">
        <v>4</v>
      </c>
      <c r="F59" s="71">
        <v>4</v>
      </c>
      <c r="G59" s="71">
        <v>4</v>
      </c>
      <c r="H59" s="71">
        <v>4</v>
      </c>
      <c r="I59" s="18">
        <f t="shared" si="8"/>
        <v>4</v>
      </c>
    </row>
    <row r="60" spans="1:9" ht="30" customHeight="1" x14ac:dyDescent="0.25">
      <c r="A60" s="98" t="s">
        <v>79</v>
      </c>
      <c r="B60" s="101"/>
      <c r="C60" s="102"/>
      <c r="D60" s="17">
        <f>IF(OR(COUNT(D56:D59)&gt;1,MAX(D56:D59)&gt;4),"kontrolli hindepunkte",SUM(D56:D59)/4*15)</f>
        <v>15</v>
      </c>
      <c r="E60" s="12">
        <f t="shared" ref="E60:H60" si="9">IF(OR(COUNT(E56:E59)&gt;1,MAX(E56:E59)&gt;4),"kontrolli hindepunkte",SUM(E56:E59)/4*15)</f>
        <v>15</v>
      </c>
      <c r="F60" s="12">
        <f t="shared" si="9"/>
        <v>15</v>
      </c>
      <c r="G60" s="12">
        <f t="shared" si="9"/>
        <v>15</v>
      </c>
      <c r="H60" s="12">
        <f t="shared" si="9"/>
        <v>15</v>
      </c>
      <c r="I60" s="12">
        <f t="shared" si="8"/>
        <v>15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18" customHeight="1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63"/>
      <c r="E63" s="1"/>
      <c r="F63" s="1"/>
      <c r="G63" s="1"/>
      <c r="H63" s="1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70">
        <v>2</v>
      </c>
      <c r="D64" s="1"/>
      <c r="E64" s="1"/>
      <c r="F64" s="1"/>
      <c r="G64" s="1">
        <v>2</v>
      </c>
      <c r="H64" s="1"/>
      <c r="I64" s="45">
        <f t="shared" ref="I64:I68" si="10">SUM(D64:H64)/5</f>
        <v>0.4</v>
      </c>
    </row>
    <row r="65" spans="1:9" x14ac:dyDescent="0.25">
      <c r="A65" s="8" t="s">
        <v>59</v>
      </c>
      <c r="B65" s="19" t="s">
        <v>64</v>
      </c>
      <c r="C65" s="70">
        <v>3</v>
      </c>
      <c r="D65" s="1"/>
      <c r="E65" s="1"/>
      <c r="F65" s="1"/>
      <c r="G65" s="1"/>
      <c r="H65" s="1"/>
      <c r="I65" s="45">
        <f t="shared" si="10"/>
        <v>0</v>
      </c>
    </row>
    <row r="66" spans="1:9" x14ac:dyDescent="0.25">
      <c r="A66" s="8" t="s">
        <v>60</v>
      </c>
      <c r="B66" s="19" t="s">
        <v>65</v>
      </c>
      <c r="C66" s="70">
        <v>4</v>
      </c>
      <c r="D66" s="1">
        <v>4</v>
      </c>
      <c r="E66" s="1">
        <v>4</v>
      </c>
      <c r="F66" s="1">
        <v>4</v>
      </c>
      <c r="G66" s="1"/>
      <c r="H66" s="1">
        <v>4</v>
      </c>
      <c r="I66" s="45">
        <f t="shared" si="10"/>
        <v>3.2</v>
      </c>
    </row>
    <row r="67" spans="1:9" ht="45" x14ac:dyDescent="0.25">
      <c r="A67" s="16" t="s">
        <v>61</v>
      </c>
      <c r="B67" s="68" t="s">
        <v>66</v>
      </c>
      <c r="C67" s="70" t="s">
        <v>11</v>
      </c>
      <c r="D67" s="1">
        <v>1</v>
      </c>
      <c r="E67" s="1">
        <v>2</v>
      </c>
      <c r="F67" s="1">
        <v>4</v>
      </c>
      <c r="G67" s="1">
        <v>3</v>
      </c>
      <c r="H67" s="1">
        <v>4</v>
      </c>
      <c r="I67" s="45">
        <f t="shared" si="10"/>
        <v>2.8</v>
      </c>
    </row>
    <row r="68" spans="1:9" ht="30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6.25</v>
      </c>
      <c r="E68" s="12">
        <f t="shared" ref="E68:H68" si="11">IF(OR(COUNT(E63:E66)&gt;1,MAX(E63:E66)&gt;4,MAX(E67)&gt;4),"kontrolli hindepunkte",SUM(E63:E67)/8*10)</f>
        <v>7.5</v>
      </c>
      <c r="F68" s="12">
        <f t="shared" si="11"/>
        <v>10</v>
      </c>
      <c r="G68" s="12">
        <f t="shared" si="11"/>
        <v>6.25</v>
      </c>
      <c r="H68" s="12">
        <f t="shared" si="11"/>
        <v>10</v>
      </c>
      <c r="I68" s="45">
        <f t="shared" si="10"/>
        <v>8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>
        <v>1</v>
      </c>
      <c r="E71" s="110"/>
      <c r="F71" s="110"/>
      <c r="G71" s="110"/>
      <c r="H71" s="110"/>
      <c r="I71" s="65"/>
    </row>
    <row r="72" spans="1:9" x14ac:dyDescent="0.25">
      <c r="A72" s="60" t="s">
        <v>116</v>
      </c>
      <c r="B72" s="62" t="s">
        <v>119</v>
      </c>
      <c r="C72" s="58">
        <v>2</v>
      </c>
      <c r="D72" s="110"/>
      <c r="E72" s="110"/>
      <c r="F72" s="110"/>
      <c r="G72" s="110"/>
      <c r="H72" s="110"/>
      <c r="I72" s="65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65"/>
    </row>
    <row r="74" spans="1:9" x14ac:dyDescent="0.25">
      <c r="A74" s="60" t="s">
        <v>121</v>
      </c>
      <c r="B74" s="62" t="s">
        <v>123</v>
      </c>
      <c r="C74" s="58">
        <v>4</v>
      </c>
      <c r="D74" s="110"/>
      <c r="E74" s="110"/>
      <c r="F74" s="110"/>
      <c r="G74" s="110"/>
      <c r="H74" s="110"/>
      <c r="I74" s="65"/>
    </row>
    <row r="75" spans="1:9" ht="30.75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2.5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63"/>
      <c r="E78" s="25"/>
      <c r="F78" s="25"/>
      <c r="G78" s="25"/>
      <c r="H78" s="25"/>
      <c r="I78" s="36">
        <f>SUM(D78:H78)/5</f>
        <v>0</v>
      </c>
    </row>
    <row r="79" spans="1:9" x14ac:dyDescent="0.25">
      <c r="A79" s="8" t="s">
        <v>71</v>
      </c>
      <c r="B79" s="19" t="s">
        <v>73</v>
      </c>
      <c r="C79" s="70">
        <v>4</v>
      </c>
      <c r="D79" s="63"/>
      <c r="E79" s="25"/>
      <c r="F79" s="25"/>
      <c r="G79" s="25"/>
      <c r="H79" s="25"/>
      <c r="I79" s="36">
        <f>SUM(D79:H79)/5</f>
        <v>0</v>
      </c>
    </row>
    <row r="80" spans="1:9" ht="30.75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9" ht="30" customHeight="1" x14ac:dyDescent="0.25">
      <c r="A81" s="111" t="s">
        <v>131</v>
      </c>
      <c r="B81" s="112"/>
      <c r="C81" s="113"/>
      <c r="D81" s="12">
        <f>D12+D24+D50+D53+D60+D68+D80</f>
        <v>63.035714285714285</v>
      </c>
      <c r="E81" s="12">
        <f>E12+E24+E50+E53+E60+E68+E80</f>
        <v>56.785714285714285</v>
      </c>
      <c r="F81" s="12">
        <f>F12+F24+F50+F53+F60+F68+F80</f>
        <v>68.035714285714278</v>
      </c>
      <c r="G81" s="12">
        <f>G12+G24+G50+G53+G60+G68+G80</f>
        <v>54.285714285714285</v>
      </c>
      <c r="H81" s="12">
        <f>H12+H24+H50+H53+H60+H68+H80</f>
        <v>64.285714285714278</v>
      </c>
      <c r="I81" s="46">
        <f>SUM(D81:H81)/5</f>
        <v>61.285714285714278</v>
      </c>
    </row>
    <row r="82" spans="1:9" x14ac:dyDescent="0.25">
      <c r="A82" s="79" t="s">
        <v>132</v>
      </c>
      <c r="B82" s="80"/>
      <c r="C82" s="81"/>
      <c r="D82" s="82">
        <f>SUM(D31,D38,D45,D75)</f>
        <v>5</v>
      </c>
      <c r="E82" s="82"/>
      <c r="F82" s="82"/>
      <c r="G82" s="82"/>
      <c r="H82" s="82"/>
      <c r="I82" s="82"/>
    </row>
    <row r="83" spans="1:9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66.285714285714278</v>
      </c>
    </row>
  </sheetData>
  <sheetProtection selectLockedCells="1"/>
  <mergeCells count="56">
    <mergeCell ref="A13:I13"/>
    <mergeCell ref="A4:B4"/>
    <mergeCell ref="C4:I4"/>
    <mergeCell ref="A12:C12"/>
    <mergeCell ref="D34:H34"/>
    <mergeCell ref="C14:I14"/>
    <mergeCell ref="C19:I19"/>
    <mergeCell ref="A24:C24"/>
    <mergeCell ref="A25:I25"/>
    <mergeCell ref="B26:I26"/>
    <mergeCell ref="D27:H27"/>
    <mergeCell ref="D28:H28"/>
    <mergeCell ref="D29:H29"/>
    <mergeCell ref="D30:H30"/>
    <mergeCell ref="A32:I32"/>
    <mergeCell ref="B33:I33"/>
    <mergeCell ref="A51:I51"/>
    <mergeCell ref="D35:H35"/>
    <mergeCell ref="D36:H36"/>
    <mergeCell ref="D37:H37"/>
    <mergeCell ref="A39:I39"/>
    <mergeCell ref="B40:I40"/>
    <mergeCell ref="D41:H41"/>
    <mergeCell ref="D42:H42"/>
    <mergeCell ref="D43:H43"/>
    <mergeCell ref="D44:H44"/>
    <mergeCell ref="A46:I46"/>
    <mergeCell ref="A50:C50"/>
    <mergeCell ref="D73:H73"/>
    <mergeCell ref="A53:C53"/>
    <mergeCell ref="A54:I54"/>
    <mergeCell ref="C55:I55"/>
    <mergeCell ref="A60:C60"/>
    <mergeCell ref="A61:I61"/>
    <mergeCell ref="C62:I62"/>
    <mergeCell ref="A68:C68"/>
    <mergeCell ref="A69:I69"/>
    <mergeCell ref="B70:I70"/>
    <mergeCell ref="D71:H71"/>
    <mergeCell ref="D72:H72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A75:C75"/>
    <mergeCell ref="D75:I75"/>
    <mergeCell ref="D74:H74"/>
    <mergeCell ref="A76:I76"/>
    <mergeCell ref="C77:I77"/>
    <mergeCell ref="A80:C80"/>
    <mergeCell ref="A81:C8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B8" sqref="B8"/>
    </sheetView>
  </sheetViews>
  <sheetFormatPr defaultRowHeight="15" x14ac:dyDescent="0.25"/>
  <cols>
    <col min="1" max="1" width="6" customWidth="1"/>
    <col min="2" max="2" width="68.7109375" customWidth="1"/>
    <col min="3" max="3" width="8.85546875" customWidth="1"/>
    <col min="4" max="8" width="13.85546875" customWidth="1"/>
    <col min="9" max="9" width="14.5703125" customWidth="1"/>
  </cols>
  <sheetData>
    <row r="1" spans="1:9" x14ac:dyDescent="0.25">
      <c r="A1" s="2" t="s">
        <v>0</v>
      </c>
      <c r="B1" s="2"/>
      <c r="C1" s="2"/>
      <c r="D1" s="2"/>
    </row>
    <row r="2" spans="1:9" x14ac:dyDescent="0.25">
      <c r="A2" s="3" t="s">
        <v>1</v>
      </c>
      <c r="B2" s="2"/>
      <c r="C2" s="2"/>
      <c r="D2" s="2"/>
    </row>
    <row r="3" spans="1:9" x14ac:dyDescent="0.25">
      <c r="A3" s="3"/>
      <c r="B3" s="2"/>
      <c r="C3" s="2"/>
      <c r="D3" s="2"/>
    </row>
    <row r="4" spans="1:9" x14ac:dyDescent="0.25">
      <c r="A4" s="105" t="s">
        <v>2</v>
      </c>
      <c r="B4" s="83"/>
      <c r="C4" s="121">
        <f>'hindepunktide koond'!A9</f>
        <v>642315780006</v>
      </c>
      <c r="D4" s="122"/>
      <c r="E4" s="122"/>
      <c r="F4" s="104"/>
      <c r="G4" s="104"/>
      <c r="H4" s="104"/>
      <c r="I4" s="104"/>
    </row>
    <row r="5" spans="1:9" x14ac:dyDescent="0.25">
      <c r="D5" s="74"/>
      <c r="E5" s="74"/>
      <c r="F5" s="74"/>
      <c r="G5" s="74"/>
      <c r="H5" s="74"/>
    </row>
    <row r="6" spans="1:9" ht="45" x14ac:dyDescent="0.25">
      <c r="A6" s="4"/>
      <c r="B6" s="5" t="s">
        <v>3</v>
      </c>
      <c r="C6" s="6" t="s">
        <v>4</v>
      </c>
      <c r="D6" s="6" t="s">
        <v>95</v>
      </c>
      <c r="E6" s="6" t="s">
        <v>96</v>
      </c>
      <c r="F6" s="6" t="s">
        <v>97</v>
      </c>
      <c r="G6" s="6" t="s">
        <v>98</v>
      </c>
      <c r="H6" s="6" t="s">
        <v>99</v>
      </c>
      <c r="I6" s="6" t="s">
        <v>100</v>
      </c>
    </row>
    <row r="7" spans="1:9" x14ac:dyDescent="0.25">
      <c r="A7" s="7" t="s">
        <v>5</v>
      </c>
      <c r="B7" s="4"/>
      <c r="C7" s="4"/>
      <c r="D7" s="4"/>
      <c r="E7" s="32"/>
      <c r="F7" s="32"/>
      <c r="G7" s="32"/>
      <c r="H7" s="32"/>
      <c r="I7" s="9"/>
    </row>
    <row r="8" spans="1:9" ht="30" x14ac:dyDescent="0.25">
      <c r="A8" s="13" t="s">
        <v>7</v>
      </c>
      <c r="B8" s="67" t="s">
        <v>6</v>
      </c>
      <c r="C8" s="70">
        <v>4</v>
      </c>
      <c r="D8" s="1"/>
      <c r="E8" s="34"/>
      <c r="F8" s="34"/>
      <c r="G8" s="34"/>
      <c r="H8" s="34"/>
      <c r="I8" s="12">
        <f>SUM(D8:H8)/5</f>
        <v>0</v>
      </c>
    </row>
    <row r="9" spans="1:9" ht="30" x14ac:dyDescent="0.25">
      <c r="A9" s="13" t="s">
        <v>8</v>
      </c>
      <c r="B9" s="67" t="s">
        <v>12</v>
      </c>
      <c r="C9" s="70">
        <v>2</v>
      </c>
      <c r="D9" s="1"/>
      <c r="E9" s="34"/>
      <c r="F9" s="34"/>
      <c r="G9" s="34"/>
      <c r="H9" s="34"/>
      <c r="I9" s="12">
        <f t="shared" ref="I9:I12" si="0">SUM(D9:H9)/5</f>
        <v>0</v>
      </c>
    </row>
    <row r="10" spans="1:9" ht="45" x14ac:dyDescent="0.25">
      <c r="A10" s="13" t="s">
        <v>9</v>
      </c>
      <c r="B10" s="67" t="s">
        <v>13</v>
      </c>
      <c r="C10" s="70" t="s">
        <v>11</v>
      </c>
      <c r="D10" s="33">
        <v>4</v>
      </c>
      <c r="E10" s="34">
        <v>4</v>
      </c>
      <c r="F10" s="34">
        <v>4</v>
      </c>
      <c r="G10" s="34">
        <v>4</v>
      </c>
      <c r="H10" s="34">
        <v>4</v>
      </c>
      <c r="I10" s="12">
        <f t="shared" si="0"/>
        <v>4</v>
      </c>
    </row>
    <row r="11" spans="1:9" ht="60" x14ac:dyDescent="0.25">
      <c r="A11" s="13" t="s">
        <v>10</v>
      </c>
      <c r="B11" s="67" t="s">
        <v>75</v>
      </c>
      <c r="C11" s="70" t="s">
        <v>11</v>
      </c>
      <c r="D11" s="33"/>
      <c r="E11" s="35"/>
      <c r="F11" s="35"/>
      <c r="G11" s="35"/>
      <c r="H11" s="35"/>
      <c r="I11" s="12">
        <f t="shared" si="0"/>
        <v>0</v>
      </c>
    </row>
    <row r="12" spans="1:9" ht="30.75" customHeight="1" x14ac:dyDescent="0.25">
      <c r="A12" s="118" t="s">
        <v>76</v>
      </c>
      <c r="B12" s="99"/>
      <c r="C12" s="100"/>
      <c r="D12" s="12">
        <f>IF(AND(OR(D8=0,D8=4),OR(D9=0,D9=2),OR(D10=0,D10=1,D10=2,D10=3,D10=4),OR(D11=0,D11=1,D11=2,D11=3,D11=4)),SUM(D8:D11)/14*15,"kontrolli hindepunkte")</f>
        <v>4.2857142857142856</v>
      </c>
      <c r="E12" s="12">
        <f>IF(AND(OR(E8=0,E8=4),OR(E9=0,E9=2),OR(E10=0,E10=1,E10=2,E10=3,E10=4),OR(E11=0,E11=1,E11=2,E11=3,E11=4)),SUM(E8:E11)/14*15,"kontrolli hindepunkte")</f>
        <v>4.2857142857142856</v>
      </c>
      <c r="F12" s="12">
        <f>IF(AND(OR(F8=0,F8=4),OR(F9=0,F9=2),OR(F10=0,F10=1,F10=2,F10=3,F10=4),OR(F11=0,F11=1,F11=2,F11=3,F11=4)),SUM(F8:F11)/14*15,"kontrolli hindepunkte")</f>
        <v>4.2857142857142856</v>
      </c>
      <c r="G12" s="12">
        <f>IF(AND(OR(G8=0,G8=4),OR(G9=0,G9=2),OR(G10=0,G10=1,G10=2,G10=3,G10=4),OR(G11=0,G11=1,G11=2,G11=3,G11=4)),SUM(G8:G11)/14*15,"kontrolli hindepunkte")</f>
        <v>4.2857142857142856</v>
      </c>
      <c r="H12" s="12">
        <f>IF(AND(OR(H8=0,H8=4),OR(H9=0,H9=2),OR(H10=0,H10=1,H10=2,H10=3,H10=4),OR(H11=0,H11=1,H11=2,H11=3,H11=4)),SUM(H8:H11)/14*15,"kontrolli hindepunkte")</f>
        <v>4.2857142857142856</v>
      </c>
      <c r="I12" s="12">
        <f t="shared" si="0"/>
        <v>4.2857142857142856</v>
      </c>
    </row>
    <row r="13" spans="1:9" x14ac:dyDescent="0.25">
      <c r="A13" s="89" t="s">
        <v>14</v>
      </c>
      <c r="B13" s="90"/>
      <c r="C13" s="90"/>
      <c r="D13" s="90"/>
      <c r="E13" s="90"/>
      <c r="F13" s="90"/>
      <c r="G13" s="90"/>
      <c r="H13" s="90"/>
      <c r="I13" s="91"/>
    </row>
    <row r="14" spans="1:9" ht="30" customHeight="1" x14ac:dyDescent="0.25">
      <c r="A14" s="22" t="s">
        <v>15</v>
      </c>
      <c r="B14" s="20" t="s">
        <v>16</v>
      </c>
      <c r="C14" s="83"/>
      <c r="D14" s="104"/>
      <c r="E14" s="104"/>
      <c r="F14" s="104"/>
      <c r="G14" s="104"/>
      <c r="H14" s="104"/>
      <c r="I14" s="104"/>
    </row>
    <row r="15" spans="1:9" x14ac:dyDescent="0.25">
      <c r="A15" s="8" t="s">
        <v>17</v>
      </c>
      <c r="B15" s="19" t="s">
        <v>21</v>
      </c>
      <c r="C15" s="70">
        <v>1</v>
      </c>
      <c r="D15" s="63">
        <v>1</v>
      </c>
      <c r="E15" s="63">
        <v>1</v>
      </c>
      <c r="F15" s="63">
        <v>1</v>
      </c>
      <c r="G15" s="63"/>
      <c r="H15" s="63">
        <v>1</v>
      </c>
      <c r="I15" s="18">
        <f>SUM(D15:H15)/5</f>
        <v>0.8</v>
      </c>
    </row>
    <row r="16" spans="1:9" x14ac:dyDescent="0.25">
      <c r="A16" s="8" t="s">
        <v>18</v>
      </c>
      <c r="B16" s="19" t="s">
        <v>22</v>
      </c>
      <c r="C16" s="70">
        <v>2</v>
      </c>
      <c r="D16" s="63"/>
      <c r="E16" s="63" t="s">
        <v>74</v>
      </c>
      <c r="F16" s="63"/>
      <c r="G16" s="63"/>
      <c r="H16" s="63"/>
      <c r="I16" s="18">
        <f t="shared" ref="I16:I24" si="1">SUM(D16:H16)/5</f>
        <v>0</v>
      </c>
    </row>
    <row r="17" spans="1:9" x14ac:dyDescent="0.25">
      <c r="A17" s="8" t="s">
        <v>19</v>
      </c>
      <c r="B17" s="19" t="s">
        <v>23</v>
      </c>
      <c r="C17" s="70">
        <v>3</v>
      </c>
      <c r="D17" s="63"/>
      <c r="E17" s="63"/>
      <c r="F17" s="63"/>
      <c r="G17" s="63"/>
      <c r="H17" s="63"/>
      <c r="I17" s="18">
        <f t="shared" si="1"/>
        <v>0</v>
      </c>
    </row>
    <row r="18" spans="1:9" x14ac:dyDescent="0.25">
      <c r="A18" s="8" t="s">
        <v>20</v>
      </c>
      <c r="B18" s="19" t="s">
        <v>24</v>
      </c>
      <c r="C18" s="70">
        <v>4</v>
      </c>
      <c r="D18" s="63"/>
      <c r="E18" s="63"/>
      <c r="F18" s="63"/>
      <c r="G18" s="63">
        <v>4</v>
      </c>
      <c r="H18" s="63"/>
      <c r="I18" s="18">
        <f t="shared" si="1"/>
        <v>0.8</v>
      </c>
    </row>
    <row r="19" spans="1:9" ht="30.75" customHeight="1" x14ac:dyDescent="0.25">
      <c r="A19" s="22" t="s">
        <v>25</v>
      </c>
      <c r="B19" s="20" t="s">
        <v>26</v>
      </c>
      <c r="C19" s="117"/>
      <c r="D19" s="83"/>
      <c r="E19" s="83"/>
      <c r="F19" s="83"/>
      <c r="G19" s="83"/>
      <c r="H19" s="83"/>
      <c r="I19" s="83"/>
    </row>
    <row r="20" spans="1:9" x14ac:dyDescent="0.25">
      <c r="A20" s="8" t="s">
        <v>27</v>
      </c>
      <c r="B20" s="65" t="s">
        <v>31</v>
      </c>
      <c r="C20" s="70">
        <v>1</v>
      </c>
      <c r="D20" s="1"/>
      <c r="E20" s="1"/>
      <c r="F20" s="1"/>
      <c r="G20" s="1"/>
      <c r="H20" s="1"/>
      <c r="I20" s="12">
        <f t="shared" si="1"/>
        <v>0</v>
      </c>
    </row>
    <row r="21" spans="1:9" x14ac:dyDescent="0.25">
      <c r="A21" s="8" t="s">
        <v>28</v>
      </c>
      <c r="B21" s="65" t="s">
        <v>32</v>
      </c>
      <c r="C21" s="70">
        <v>2</v>
      </c>
      <c r="D21" s="1" t="s">
        <v>74</v>
      </c>
      <c r="E21" s="1"/>
      <c r="F21" s="1"/>
      <c r="G21" s="1"/>
      <c r="H21" s="1"/>
      <c r="I21" s="12">
        <f t="shared" si="1"/>
        <v>0</v>
      </c>
    </row>
    <row r="22" spans="1:9" x14ac:dyDescent="0.25">
      <c r="A22" s="8" t="s">
        <v>29</v>
      </c>
      <c r="B22" s="65" t="s">
        <v>33</v>
      </c>
      <c r="C22" s="70">
        <v>3</v>
      </c>
      <c r="D22" s="1">
        <v>3</v>
      </c>
      <c r="E22" s="1"/>
      <c r="F22" s="1"/>
      <c r="G22" s="1"/>
      <c r="H22" s="1"/>
      <c r="I22" s="12">
        <f t="shared" si="1"/>
        <v>0.6</v>
      </c>
    </row>
    <row r="23" spans="1:9" x14ac:dyDescent="0.25">
      <c r="A23" s="8" t="s">
        <v>30</v>
      </c>
      <c r="B23" s="65" t="s">
        <v>34</v>
      </c>
      <c r="C23" s="70">
        <v>4</v>
      </c>
      <c r="D23" s="1"/>
      <c r="E23" s="1"/>
      <c r="F23" s="1"/>
      <c r="G23" s="1">
        <v>4</v>
      </c>
      <c r="H23" s="1"/>
      <c r="I23" s="12">
        <f t="shared" si="1"/>
        <v>0.8</v>
      </c>
    </row>
    <row r="24" spans="1:9" ht="29.25" customHeight="1" x14ac:dyDescent="0.25">
      <c r="A24" s="118" t="s">
        <v>77</v>
      </c>
      <c r="B24" s="101"/>
      <c r="C24" s="102"/>
      <c r="D24" s="11">
        <f>IF(OR(COUNT(D15:D19)&gt;1,COUNT(D20:D23)&gt;1,MAX(D15:D23)&gt;4),"kontrolli hindepunkte",SUM(D15:D23)/8*10)</f>
        <v>5</v>
      </c>
      <c r="E24" s="12">
        <f>IF(OR(COUNT(E15:E19)&gt;1,COUNT(E20:E23)&gt;1,MAX(E15:E23)&gt;4),"kontrolli hindepunkte",SUM(E15:E23)/8*10)</f>
        <v>1.25</v>
      </c>
      <c r="F24" s="12">
        <f>IF(OR(COUNT(F15:F19)&gt;1,COUNT(F20:F23)&gt;1,MAX(F15:F23)&gt;4),"kontrolli hindepunkte",SUM(F15:F23)/8*10)</f>
        <v>1.25</v>
      </c>
      <c r="G24" s="12">
        <f>IF(OR(COUNT(G15:G19)&gt;1,COUNT(G20:G23)&gt;1,MAX(G15:G23)&gt;4),"kontrolli hindepunkte",SUM(G15:G23)/8*10)</f>
        <v>10</v>
      </c>
      <c r="H24" s="12">
        <f>IF(OR(COUNT(H15:H19)&gt;1,COUNT(H20:H23)&gt;1,MAX(H15:H23)&gt;4),"kontrolli hindepunkte",SUM(H15:H23)/8*10)</f>
        <v>1.25</v>
      </c>
      <c r="I24" s="12">
        <f t="shared" si="1"/>
        <v>3.75</v>
      </c>
    </row>
    <row r="25" spans="1:9" x14ac:dyDescent="0.25">
      <c r="A25" s="106" t="s">
        <v>124</v>
      </c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52" t="s">
        <v>74</v>
      </c>
      <c r="B26" s="123" t="s">
        <v>85</v>
      </c>
      <c r="C26" s="104"/>
      <c r="D26" s="104"/>
      <c r="E26" s="104"/>
      <c r="F26" s="104"/>
      <c r="G26" s="104"/>
      <c r="H26" s="104"/>
      <c r="I26" s="104"/>
    </row>
    <row r="27" spans="1:9" x14ac:dyDescent="0.25">
      <c r="A27" s="53" t="s">
        <v>101</v>
      </c>
      <c r="B27" s="54">
        <v>0.25</v>
      </c>
      <c r="C27" s="51">
        <v>1</v>
      </c>
      <c r="D27" s="109"/>
      <c r="E27" s="110"/>
      <c r="F27" s="110"/>
      <c r="G27" s="110"/>
      <c r="H27" s="110"/>
      <c r="I27" s="59"/>
    </row>
    <row r="28" spans="1:9" x14ac:dyDescent="0.25">
      <c r="A28" s="53" t="s">
        <v>102</v>
      </c>
      <c r="B28" s="55" t="s">
        <v>86</v>
      </c>
      <c r="C28" s="51">
        <v>2</v>
      </c>
      <c r="D28" s="109"/>
      <c r="E28" s="110"/>
      <c r="F28" s="110"/>
      <c r="G28" s="110"/>
      <c r="H28" s="110"/>
      <c r="I28" s="65"/>
    </row>
    <row r="29" spans="1:9" x14ac:dyDescent="0.25">
      <c r="A29" s="53" t="s">
        <v>103</v>
      </c>
      <c r="B29" s="55" t="s">
        <v>87</v>
      </c>
      <c r="C29" s="51">
        <v>3</v>
      </c>
      <c r="D29" s="110"/>
      <c r="E29" s="110"/>
      <c r="F29" s="110"/>
      <c r="G29" s="110"/>
      <c r="H29" s="110"/>
      <c r="I29" s="65"/>
    </row>
    <row r="30" spans="1:9" x14ac:dyDescent="0.25">
      <c r="A30" s="53" t="s">
        <v>104</v>
      </c>
      <c r="B30" s="55" t="s">
        <v>88</v>
      </c>
      <c r="C30" s="51">
        <v>4</v>
      </c>
      <c r="D30" s="110"/>
      <c r="E30" s="110"/>
      <c r="F30" s="110"/>
      <c r="G30" s="110"/>
      <c r="H30" s="110"/>
      <c r="I30" s="65"/>
    </row>
    <row r="31" spans="1:9" ht="29.25" customHeight="1" x14ac:dyDescent="0.25">
      <c r="A31" s="79" t="s">
        <v>129</v>
      </c>
      <c r="B31" s="80"/>
      <c r="C31" s="81"/>
      <c r="D31" s="84">
        <f>IF(OR(COUNT(D27:D30)&gt;1,MAX(D27:D30)&gt;4),"kontrolli hindepunkte",SUM(D27:D30)/4*5)</f>
        <v>0</v>
      </c>
      <c r="E31" s="85">
        <f t="shared" ref="E31:I31" si="2">IF(OR(COUNT(E22:E25)&gt;1,COUNT(E27:E30)&gt;1,MAX(E22:E30)&gt;4),"kontrolli hindepunkte",SUM(E22:E25,E27:E30)/8*10)</f>
        <v>1.5625</v>
      </c>
      <c r="F31" s="85">
        <f t="shared" si="2"/>
        <v>1.5625</v>
      </c>
      <c r="G31" s="85" t="str">
        <f t="shared" si="2"/>
        <v>kontrolli hindepunkte</v>
      </c>
      <c r="H31" s="85">
        <f t="shared" si="2"/>
        <v>1.5625</v>
      </c>
      <c r="I31" s="86" t="str">
        <f t="shared" si="2"/>
        <v>kontrolli hindepunkte</v>
      </c>
    </row>
    <row r="32" spans="1:9" ht="15" customHeight="1" x14ac:dyDescent="0.25">
      <c r="A32" s="115" t="s">
        <v>125</v>
      </c>
      <c r="B32" s="99"/>
      <c r="C32" s="90"/>
      <c r="D32" s="90"/>
      <c r="E32" s="90"/>
      <c r="F32" s="90"/>
      <c r="G32" s="90"/>
      <c r="H32" s="90"/>
      <c r="I32" s="91"/>
    </row>
    <row r="33" spans="1:9" x14ac:dyDescent="0.25">
      <c r="A33" s="66"/>
      <c r="B33" s="116" t="s">
        <v>85</v>
      </c>
      <c r="C33" s="90"/>
      <c r="D33" s="90"/>
      <c r="E33" s="90"/>
      <c r="F33" s="90"/>
      <c r="G33" s="90"/>
      <c r="H33" s="90"/>
      <c r="I33" s="91"/>
    </row>
    <row r="34" spans="1:9" x14ac:dyDescent="0.25">
      <c r="A34" s="56" t="s">
        <v>105</v>
      </c>
      <c r="B34" s="57">
        <v>0.35</v>
      </c>
      <c r="C34" s="51">
        <v>1</v>
      </c>
      <c r="D34" s="120"/>
      <c r="E34" s="119"/>
      <c r="F34" s="119"/>
      <c r="G34" s="119"/>
      <c r="H34" s="119"/>
      <c r="I34" s="65"/>
    </row>
    <row r="35" spans="1:9" x14ac:dyDescent="0.25">
      <c r="A35" s="56" t="s">
        <v>106</v>
      </c>
      <c r="B35" s="68" t="s">
        <v>109</v>
      </c>
      <c r="C35" s="51">
        <v>2</v>
      </c>
      <c r="D35" s="120"/>
      <c r="E35" s="119"/>
      <c r="F35" s="119"/>
      <c r="G35" s="119"/>
      <c r="H35" s="119"/>
      <c r="I35" s="65"/>
    </row>
    <row r="36" spans="1:9" x14ac:dyDescent="0.25">
      <c r="A36" s="56" t="s">
        <v>107</v>
      </c>
      <c r="B36" s="68" t="s">
        <v>89</v>
      </c>
      <c r="C36" s="51">
        <v>3</v>
      </c>
      <c r="D36" s="119"/>
      <c r="E36" s="119"/>
      <c r="F36" s="119"/>
      <c r="G36" s="119"/>
      <c r="H36" s="119"/>
      <c r="I36" s="65"/>
    </row>
    <row r="37" spans="1:9" x14ac:dyDescent="0.25">
      <c r="A37" s="56" t="s">
        <v>108</v>
      </c>
      <c r="B37" s="68" t="s">
        <v>90</v>
      </c>
      <c r="C37" s="51">
        <v>4</v>
      </c>
      <c r="D37" s="119"/>
      <c r="E37" s="119"/>
      <c r="F37" s="119"/>
      <c r="G37" s="119"/>
      <c r="H37" s="119"/>
      <c r="I37" s="65"/>
    </row>
    <row r="38" spans="1:9" ht="30.75" customHeight="1" x14ac:dyDescent="0.25">
      <c r="A38" s="79" t="s">
        <v>129</v>
      </c>
      <c r="B38" s="80"/>
      <c r="C38" s="81"/>
      <c r="D38" s="84">
        <f>IF(OR(COUNT(D34:D37)&gt;1,MAX(D34:D37)&gt;4),"kontrolli hindepunkte",SUM(D34:D37)/4*5)</f>
        <v>0</v>
      </c>
      <c r="E38" s="85">
        <f t="shared" ref="E38:I38" si="3">IF(OR(COUNT(E29:E32)&gt;1,COUNT(E34:E37)&gt;1,MAX(E29:E37)&gt;4),"kontrolli hindepunkte",SUM(E29:E32,E34:E37)/8*10)</f>
        <v>1.953125</v>
      </c>
      <c r="F38" s="85">
        <f t="shared" si="3"/>
        <v>1.953125</v>
      </c>
      <c r="G38" s="85">
        <f t="shared" si="3"/>
        <v>0</v>
      </c>
      <c r="H38" s="85">
        <f t="shared" si="3"/>
        <v>1.953125</v>
      </c>
      <c r="I38" s="86">
        <f t="shared" si="3"/>
        <v>0</v>
      </c>
    </row>
    <row r="39" spans="1:9" x14ac:dyDescent="0.25">
      <c r="A39" s="115" t="s">
        <v>126</v>
      </c>
      <c r="B39" s="99"/>
      <c r="C39" s="90"/>
      <c r="D39" s="90"/>
      <c r="E39" s="90"/>
      <c r="F39" s="90"/>
      <c r="G39" s="90"/>
      <c r="H39" s="90"/>
      <c r="I39" s="91"/>
    </row>
    <row r="40" spans="1:9" x14ac:dyDescent="0.25">
      <c r="A40" s="66" t="s">
        <v>74</v>
      </c>
      <c r="B40" s="116" t="s">
        <v>85</v>
      </c>
      <c r="C40" s="90"/>
      <c r="D40" s="90"/>
      <c r="E40" s="90"/>
      <c r="F40" s="90"/>
      <c r="G40" s="90"/>
      <c r="H40" s="90"/>
      <c r="I40" s="91"/>
    </row>
    <row r="41" spans="1:9" x14ac:dyDescent="0.25">
      <c r="A41" s="56" t="s">
        <v>110</v>
      </c>
      <c r="B41" s="68" t="s">
        <v>91</v>
      </c>
      <c r="C41" s="51">
        <v>1</v>
      </c>
      <c r="D41" s="109">
        <v>1</v>
      </c>
      <c r="E41" s="119"/>
      <c r="F41" s="119"/>
      <c r="G41" s="119"/>
      <c r="H41" s="119"/>
      <c r="I41" s="64"/>
    </row>
    <row r="42" spans="1:9" x14ac:dyDescent="0.25">
      <c r="A42" s="56" t="s">
        <v>111</v>
      </c>
      <c r="B42" s="68" t="s">
        <v>92</v>
      </c>
      <c r="C42" s="51">
        <v>2</v>
      </c>
      <c r="D42" s="95"/>
      <c r="E42" s="96"/>
      <c r="F42" s="96"/>
      <c r="G42" s="96"/>
      <c r="H42" s="97"/>
      <c r="I42" s="64"/>
    </row>
    <row r="43" spans="1:9" x14ac:dyDescent="0.25">
      <c r="A43" s="56" t="s">
        <v>112</v>
      </c>
      <c r="B43" s="68" t="s">
        <v>93</v>
      </c>
      <c r="C43" s="51">
        <v>3</v>
      </c>
      <c r="D43" s="94"/>
      <c r="E43" s="94"/>
      <c r="F43" s="94"/>
      <c r="G43" s="94"/>
      <c r="H43" s="94"/>
      <c r="I43" s="64"/>
    </row>
    <row r="44" spans="1:9" x14ac:dyDescent="0.25">
      <c r="A44" s="56" t="s">
        <v>113</v>
      </c>
      <c r="B44" s="68" t="s">
        <v>94</v>
      </c>
      <c r="C44" s="51">
        <v>4</v>
      </c>
      <c r="D44" s="94"/>
      <c r="E44" s="94"/>
      <c r="F44" s="94"/>
      <c r="G44" s="94"/>
      <c r="H44" s="94"/>
      <c r="I44" s="64"/>
    </row>
    <row r="45" spans="1:9" ht="29.25" customHeight="1" x14ac:dyDescent="0.25">
      <c r="A45" s="79" t="s">
        <v>129</v>
      </c>
      <c r="B45" s="80"/>
      <c r="C45" s="81"/>
      <c r="D45" s="84">
        <f>IF(OR(COUNT(D41:D44)&gt;1,MAX(D41:D44)&gt;4),"kontrolli hindepunkte",SUM(D41:D44)/4*5)</f>
        <v>1.25</v>
      </c>
      <c r="E45" s="85">
        <f t="shared" ref="E45:I45" si="4">IF(OR(COUNT(E36:E39)&gt;1,COUNT(E41:E44)&gt;1,MAX(E36:E44)&gt;4),"kontrolli hindepunkte",SUM(E36:E39,E41:E44)/8*10)</f>
        <v>2.44140625</v>
      </c>
      <c r="F45" s="85">
        <f t="shared" si="4"/>
        <v>2.44140625</v>
      </c>
      <c r="G45" s="85">
        <f t="shared" si="4"/>
        <v>0</v>
      </c>
      <c r="H45" s="85">
        <f t="shared" si="4"/>
        <v>2.44140625</v>
      </c>
      <c r="I45" s="86">
        <f t="shared" si="4"/>
        <v>0</v>
      </c>
    </row>
    <row r="46" spans="1:9" x14ac:dyDescent="0.25">
      <c r="A46" s="106" t="s">
        <v>35</v>
      </c>
      <c r="B46" s="104"/>
      <c r="C46" s="104"/>
      <c r="D46" s="104"/>
      <c r="E46" s="104"/>
      <c r="F46" s="104"/>
      <c r="G46" s="104"/>
      <c r="H46" s="104"/>
      <c r="I46" s="104"/>
    </row>
    <row r="47" spans="1:9" ht="44.25" customHeight="1" x14ac:dyDescent="0.25">
      <c r="A47" s="37" t="s">
        <v>37</v>
      </c>
      <c r="B47" s="69" t="s">
        <v>36</v>
      </c>
      <c r="C47" s="14" t="s">
        <v>11</v>
      </c>
      <c r="D47" s="38">
        <v>4</v>
      </c>
      <c r="E47" s="1">
        <v>4</v>
      </c>
      <c r="F47" s="1">
        <v>3</v>
      </c>
      <c r="G47" s="1">
        <v>4</v>
      </c>
      <c r="H47" s="1">
        <v>4</v>
      </c>
      <c r="I47" s="12">
        <f t="shared" ref="I47" si="5">SUM(D47:H47)/5</f>
        <v>3.8</v>
      </c>
    </row>
    <row r="48" spans="1:9" ht="60" customHeight="1" x14ac:dyDescent="0.25">
      <c r="A48" s="13" t="s">
        <v>38</v>
      </c>
      <c r="B48" s="21" t="s">
        <v>81</v>
      </c>
      <c r="C48" s="70" t="s">
        <v>11</v>
      </c>
      <c r="D48" s="1"/>
      <c r="E48" s="1"/>
      <c r="F48" s="1"/>
      <c r="G48" s="1">
        <v>1</v>
      </c>
      <c r="H48" s="1"/>
      <c r="I48" s="12">
        <f t="shared" ref="I48:I50" si="6">SUM(D48:H48)/5</f>
        <v>0.2</v>
      </c>
    </row>
    <row r="49" spans="1:9" ht="48" customHeight="1" x14ac:dyDescent="0.25">
      <c r="A49" s="13" t="s">
        <v>39</v>
      </c>
      <c r="B49" s="67" t="s">
        <v>82</v>
      </c>
      <c r="C49" s="70" t="s">
        <v>11</v>
      </c>
      <c r="D49" s="1"/>
      <c r="E49" s="1"/>
      <c r="F49" s="1"/>
      <c r="G49" s="1">
        <v>1</v>
      </c>
      <c r="H49" s="1"/>
      <c r="I49" s="12">
        <f t="shared" si="6"/>
        <v>0.2</v>
      </c>
    </row>
    <row r="50" spans="1:9" ht="32.25" customHeight="1" x14ac:dyDescent="0.25">
      <c r="A50" s="98" t="s">
        <v>78</v>
      </c>
      <c r="B50" s="101"/>
      <c r="C50" s="102"/>
      <c r="D50" s="12">
        <f>IF(OR(COUNT(D47:D49)&gt;4,MAX(D47:D49)&gt;4),"kontrolli hindepunkte",SUM(D47:D49)/12*15)</f>
        <v>5</v>
      </c>
      <c r="E50" s="12">
        <f>IF(OR(COUNT(E47:E49)&gt;4,MAX(E47:E49)&gt;4),"kontrolli hindepunkte",SUM(E47:E49)/12*15)</f>
        <v>5</v>
      </c>
      <c r="F50" s="12">
        <f>IF(OR(COUNT(F47:F49)&gt;4,MAX(F47:F49)&gt;4),"kontrolli hindepunkte",SUM(F47:F49)/12*15)</f>
        <v>3.75</v>
      </c>
      <c r="G50" s="12">
        <f>IF(OR(COUNT(G47:G49)&gt;4,MAX(G47:G49)&gt;4),"kontrolli hindepunkte",SUM(G47:G49)/12*15)</f>
        <v>7.5</v>
      </c>
      <c r="H50" s="12">
        <f>IF(OR(COUNT(H47:H49)&gt;4,MAX(H47:H49)&gt;4),"kontrolli hindepunkte",SUM(H47:H49)/12*15)</f>
        <v>5</v>
      </c>
      <c r="I50" s="12">
        <f t="shared" si="6"/>
        <v>5.25</v>
      </c>
    </row>
    <row r="51" spans="1:9" ht="30.75" customHeight="1" x14ac:dyDescent="0.25">
      <c r="A51" s="107" t="s">
        <v>40</v>
      </c>
      <c r="B51" s="108"/>
      <c r="C51" s="108"/>
      <c r="D51" s="108"/>
      <c r="E51" s="104"/>
      <c r="F51" s="104"/>
      <c r="G51" s="104"/>
      <c r="H51" s="104"/>
      <c r="I51" s="104"/>
    </row>
    <row r="52" spans="1:9" ht="45" x14ac:dyDescent="0.25">
      <c r="A52" s="39" t="s">
        <v>41</v>
      </c>
      <c r="B52" s="69" t="s">
        <v>42</v>
      </c>
      <c r="C52" s="14" t="s">
        <v>11</v>
      </c>
      <c r="D52" s="38">
        <v>4</v>
      </c>
      <c r="E52" s="1">
        <v>4</v>
      </c>
      <c r="F52" s="1">
        <v>2</v>
      </c>
      <c r="G52" s="1">
        <v>2</v>
      </c>
      <c r="H52" s="1">
        <v>4</v>
      </c>
      <c r="I52" s="12">
        <f>SUM(D52:H52)/5</f>
        <v>3.2</v>
      </c>
    </row>
    <row r="53" spans="1:9" ht="29.25" customHeight="1" x14ac:dyDescent="0.25">
      <c r="A53" s="98" t="s">
        <v>79</v>
      </c>
      <c r="B53" s="101"/>
      <c r="C53" s="102"/>
      <c r="D53" s="12">
        <f>IF(MAX(D52)&gt;4,"kontrolli hindepunkte",D52/4*15)</f>
        <v>15</v>
      </c>
      <c r="E53" s="12">
        <f t="shared" ref="E53:H53" si="7">IF(MAX(E52)&gt;4,"kontrolli hindepunkte",E52/4*15)</f>
        <v>15</v>
      </c>
      <c r="F53" s="12">
        <f t="shared" si="7"/>
        <v>7.5</v>
      </c>
      <c r="G53" s="12">
        <f t="shared" si="7"/>
        <v>7.5</v>
      </c>
      <c r="H53" s="12">
        <f t="shared" si="7"/>
        <v>15</v>
      </c>
      <c r="I53" s="12">
        <f>SUM(D53:H53)/5</f>
        <v>12</v>
      </c>
    </row>
    <row r="54" spans="1:9" x14ac:dyDescent="0.25">
      <c r="A54" s="106" t="s">
        <v>43</v>
      </c>
      <c r="B54" s="104"/>
      <c r="C54" s="104"/>
      <c r="D54" s="104"/>
      <c r="E54" s="104"/>
      <c r="F54" s="104"/>
      <c r="G54" s="104"/>
      <c r="H54" s="104"/>
      <c r="I54" s="104"/>
    </row>
    <row r="55" spans="1:9" ht="29.25" customHeight="1" x14ac:dyDescent="0.25">
      <c r="A55" s="40" t="s">
        <v>44</v>
      </c>
      <c r="B55" s="41" t="s">
        <v>49</v>
      </c>
      <c r="C55" s="83" t="s">
        <v>74</v>
      </c>
      <c r="D55" s="83"/>
      <c r="E55" s="83"/>
      <c r="F55" s="83"/>
      <c r="G55" s="83"/>
      <c r="H55" s="83"/>
      <c r="I55" s="83"/>
    </row>
    <row r="56" spans="1:9" x14ac:dyDescent="0.25">
      <c r="A56" s="8" t="s">
        <v>45</v>
      </c>
      <c r="B56" s="19" t="s">
        <v>50</v>
      </c>
      <c r="C56" s="14">
        <v>1</v>
      </c>
      <c r="D56" s="15"/>
      <c r="E56" s="25"/>
      <c r="F56" s="25"/>
      <c r="G56" s="25"/>
      <c r="H56" s="25"/>
      <c r="I56" s="18">
        <f>SUM(D56:H56)/5</f>
        <v>0</v>
      </c>
    </row>
    <row r="57" spans="1:9" x14ac:dyDescent="0.25">
      <c r="A57" s="8" t="s">
        <v>46</v>
      </c>
      <c r="B57" s="19" t="s">
        <v>51</v>
      </c>
      <c r="C57" s="70">
        <v>2</v>
      </c>
      <c r="D57" s="10">
        <v>2</v>
      </c>
      <c r="E57" s="75">
        <v>2</v>
      </c>
      <c r="F57" s="75">
        <v>2</v>
      </c>
      <c r="G57" s="75">
        <v>2</v>
      </c>
      <c r="H57" s="75">
        <v>2</v>
      </c>
      <c r="I57" s="18">
        <f t="shared" ref="I57:I60" si="8">SUM(D57:H57)/5</f>
        <v>2</v>
      </c>
    </row>
    <row r="58" spans="1:9" x14ac:dyDescent="0.25">
      <c r="A58" s="8" t="s">
        <v>47</v>
      </c>
      <c r="B58" s="19" t="s">
        <v>52</v>
      </c>
      <c r="C58" s="70">
        <v>3</v>
      </c>
      <c r="D58" s="10"/>
      <c r="E58" s="73"/>
      <c r="F58" s="73"/>
      <c r="G58" s="73"/>
      <c r="H58" s="73"/>
      <c r="I58" s="18">
        <f>SUM(D58:H58)/5</f>
        <v>0</v>
      </c>
    </row>
    <row r="59" spans="1:9" x14ac:dyDescent="0.25">
      <c r="A59" s="8" t="s">
        <v>48</v>
      </c>
      <c r="B59" s="19" t="s">
        <v>53</v>
      </c>
      <c r="C59" s="70">
        <v>4</v>
      </c>
      <c r="D59" s="10"/>
      <c r="E59" s="25"/>
      <c r="F59" s="25"/>
      <c r="G59" s="25"/>
      <c r="H59" s="25"/>
      <c r="I59" s="18">
        <f t="shared" si="8"/>
        <v>0</v>
      </c>
    </row>
    <row r="60" spans="1:9" ht="30" customHeight="1" x14ac:dyDescent="0.25">
      <c r="A60" s="98" t="s">
        <v>79</v>
      </c>
      <c r="B60" s="101"/>
      <c r="C60" s="102"/>
      <c r="D60" s="17">
        <f>IF(OR(COUNT(D56:D59)&gt;1,MAX(D56:D59)&gt;4),"kontrolli hindepunkte",SUM(D56:D59)/4*15)</f>
        <v>7.5</v>
      </c>
      <c r="E60" s="12">
        <f t="shared" ref="E60:H60" si="9">IF(OR(COUNT(E56:E59)&gt;1,MAX(E56:E59)&gt;4),"kontrolli hindepunkte",SUM(E56:E59)/4*15)</f>
        <v>7.5</v>
      </c>
      <c r="F60" s="12">
        <f t="shared" si="9"/>
        <v>7.5</v>
      </c>
      <c r="G60" s="12">
        <f t="shared" si="9"/>
        <v>7.5</v>
      </c>
      <c r="H60" s="12">
        <f t="shared" si="9"/>
        <v>7.5</v>
      </c>
      <c r="I60" s="12">
        <f t="shared" si="8"/>
        <v>7.5</v>
      </c>
    </row>
    <row r="61" spans="1:9" x14ac:dyDescent="0.25">
      <c r="A61" s="103" t="s">
        <v>54</v>
      </c>
      <c r="B61" s="104"/>
      <c r="C61" s="104"/>
      <c r="D61" s="104"/>
      <c r="E61" s="104"/>
      <c r="F61" s="104"/>
      <c r="G61" s="104"/>
      <c r="H61" s="104"/>
      <c r="I61" s="104"/>
    </row>
    <row r="62" spans="1:9" ht="30" x14ac:dyDescent="0.25">
      <c r="A62" s="42" t="s">
        <v>55</v>
      </c>
      <c r="B62" s="41" t="s">
        <v>56</v>
      </c>
      <c r="C62" s="105"/>
      <c r="D62" s="104"/>
      <c r="E62" s="104"/>
      <c r="F62" s="104"/>
      <c r="G62" s="104"/>
      <c r="H62" s="104"/>
      <c r="I62" s="104"/>
    </row>
    <row r="63" spans="1:9" x14ac:dyDescent="0.25">
      <c r="A63" s="8" t="s">
        <v>57</v>
      </c>
      <c r="B63" s="19" t="s">
        <v>62</v>
      </c>
      <c r="C63" s="14">
        <v>1</v>
      </c>
      <c r="D63" s="63"/>
      <c r="E63" s="25"/>
      <c r="F63" s="25"/>
      <c r="G63" s="25"/>
      <c r="H63" s="25"/>
      <c r="I63" s="45">
        <f>SUM(D63:H63)/5</f>
        <v>0</v>
      </c>
    </row>
    <row r="64" spans="1:9" x14ac:dyDescent="0.25">
      <c r="A64" s="8" t="s">
        <v>58</v>
      </c>
      <c r="B64" s="19" t="s">
        <v>63</v>
      </c>
      <c r="C64" s="70">
        <v>2</v>
      </c>
      <c r="D64" s="1"/>
      <c r="E64" s="25"/>
      <c r="F64" s="25"/>
      <c r="G64" s="25"/>
      <c r="H64" s="25"/>
      <c r="I64" s="45">
        <f t="shared" ref="I64:I68" si="10">SUM(D64:H64)/5</f>
        <v>0</v>
      </c>
    </row>
    <row r="65" spans="1:9" x14ac:dyDescent="0.25">
      <c r="A65" s="8" t="s">
        <v>59</v>
      </c>
      <c r="B65" s="19" t="s">
        <v>64</v>
      </c>
      <c r="C65" s="70">
        <v>3</v>
      </c>
      <c r="D65" s="1">
        <v>3</v>
      </c>
      <c r="E65" s="1">
        <v>3</v>
      </c>
      <c r="F65" s="1">
        <v>3</v>
      </c>
      <c r="G65" s="1"/>
      <c r="H65" s="1">
        <v>3</v>
      </c>
      <c r="I65" s="45">
        <f t="shared" si="10"/>
        <v>2.4</v>
      </c>
    </row>
    <row r="66" spans="1:9" x14ac:dyDescent="0.25">
      <c r="A66" s="8" t="s">
        <v>60</v>
      </c>
      <c r="B66" s="19" t="s">
        <v>65</v>
      </c>
      <c r="C66" s="70">
        <v>4</v>
      </c>
      <c r="D66" s="1"/>
      <c r="E66" s="1"/>
      <c r="F66" s="1"/>
      <c r="G66" s="1">
        <v>4</v>
      </c>
      <c r="H66" s="1"/>
      <c r="I66" s="45">
        <f t="shared" si="10"/>
        <v>0.8</v>
      </c>
    </row>
    <row r="67" spans="1:9" ht="45" x14ac:dyDescent="0.25">
      <c r="A67" s="16" t="s">
        <v>61</v>
      </c>
      <c r="B67" s="68" t="s">
        <v>66</v>
      </c>
      <c r="C67" s="70" t="s">
        <v>11</v>
      </c>
      <c r="D67" s="1">
        <v>2</v>
      </c>
      <c r="E67" s="1">
        <v>4</v>
      </c>
      <c r="F67" s="1">
        <v>4</v>
      </c>
      <c r="G67" s="1">
        <v>4</v>
      </c>
      <c r="H67" s="1">
        <v>4</v>
      </c>
      <c r="I67" s="45">
        <f t="shared" si="10"/>
        <v>3.6</v>
      </c>
    </row>
    <row r="68" spans="1:9" ht="30" customHeight="1" x14ac:dyDescent="0.25">
      <c r="A68" s="98" t="s">
        <v>77</v>
      </c>
      <c r="B68" s="101"/>
      <c r="C68" s="102"/>
      <c r="D68" s="12">
        <f>IF(OR(COUNT(D63:D66)&gt;1,MAX(D63:D66)&gt;4,MAX(D67)&gt;4),"kontrolli hindepunkte",SUM(D63:D67)/8*10)</f>
        <v>6.25</v>
      </c>
      <c r="E68" s="12">
        <f t="shared" ref="E68:H68" si="11">IF(OR(COUNT(E63:E66)&gt;1,MAX(E63:E66)&gt;4,MAX(E67)&gt;4),"kontrolli hindepunkte",SUM(E63:E67)/8*10)</f>
        <v>8.75</v>
      </c>
      <c r="F68" s="12">
        <f t="shared" si="11"/>
        <v>8.75</v>
      </c>
      <c r="G68" s="12">
        <f t="shared" si="11"/>
        <v>10</v>
      </c>
      <c r="H68" s="12">
        <f t="shared" si="11"/>
        <v>8.75</v>
      </c>
      <c r="I68" s="45">
        <f t="shared" si="10"/>
        <v>8.5</v>
      </c>
    </row>
    <row r="69" spans="1:9" x14ac:dyDescent="0.25">
      <c r="A69" s="92" t="s">
        <v>127</v>
      </c>
      <c r="B69" s="90"/>
      <c r="C69" s="90"/>
      <c r="D69" s="90"/>
      <c r="E69" s="90"/>
      <c r="F69" s="90"/>
      <c r="G69" s="90"/>
      <c r="H69" s="90"/>
      <c r="I69" s="91"/>
    </row>
    <row r="70" spans="1:9" x14ac:dyDescent="0.25">
      <c r="A70" s="43" t="s">
        <v>114</v>
      </c>
      <c r="B70" s="89" t="s">
        <v>118</v>
      </c>
      <c r="C70" s="90"/>
      <c r="D70" s="90"/>
      <c r="E70" s="90"/>
      <c r="F70" s="90"/>
      <c r="G70" s="90"/>
      <c r="H70" s="90"/>
      <c r="I70" s="91"/>
    </row>
    <row r="71" spans="1:9" x14ac:dyDescent="0.25">
      <c r="A71" s="60" t="s">
        <v>115</v>
      </c>
      <c r="B71" s="61" t="s">
        <v>120</v>
      </c>
      <c r="C71" s="58">
        <v>1</v>
      </c>
      <c r="D71" s="109">
        <v>1</v>
      </c>
      <c r="E71" s="110"/>
      <c r="F71" s="110"/>
      <c r="G71" s="110"/>
      <c r="H71" s="110"/>
      <c r="I71" s="65"/>
    </row>
    <row r="72" spans="1:9" x14ac:dyDescent="0.25">
      <c r="A72" s="60" t="s">
        <v>116</v>
      </c>
      <c r="B72" s="62" t="s">
        <v>119</v>
      </c>
      <c r="C72" s="58">
        <v>2</v>
      </c>
      <c r="D72" s="110"/>
      <c r="E72" s="110"/>
      <c r="F72" s="110"/>
      <c r="G72" s="110"/>
      <c r="H72" s="110"/>
      <c r="I72" s="65"/>
    </row>
    <row r="73" spans="1:9" x14ac:dyDescent="0.25">
      <c r="A73" s="60" t="s">
        <v>117</v>
      </c>
      <c r="B73" s="62" t="s">
        <v>122</v>
      </c>
      <c r="C73" s="58">
        <v>3</v>
      </c>
      <c r="D73" s="110"/>
      <c r="E73" s="110"/>
      <c r="F73" s="110"/>
      <c r="G73" s="110"/>
      <c r="H73" s="110"/>
      <c r="I73" s="65"/>
    </row>
    <row r="74" spans="1:9" x14ac:dyDescent="0.25">
      <c r="A74" s="60" t="s">
        <v>121</v>
      </c>
      <c r="B74" s="62" t="s">
        <v>123</v>
      </c>
      <c r="C74" s="58">
        <v>4</v>
      </c>
      <c r="D74" s="110"/>
      <c r="E74" s="110"/>
      <c r="F74" s="110"/>
      <c r="G74" s="110"/>
      <c r="H74" s="110"/>
      <c r="I74" s="65"/>
    </row>
    <row r="75" spans="1:9" ht="31.5" customHeight="1" x14ac:dyDescent="0.25">
      <c r="A75" s="79" t="s">
        <v>130</v>
      </c>
      <c r="B75" s="87"/>
      <c r="C75" s="88"/>
      <c r="D75" s="84">
        <f>IF(OR(COUNT(D71:D74)&gt;1,MAX(D71:D74)&gt;4),"kontrolli hindepunkte",SUM(D71:D74)/4*10)</f>
        <v>2.5</v>
      </c>
      <c r="E75" s="85" t="str">
        <f t="shared" ref="E75:I75" si="12">IF(OR(COUNT(E66:E69)&gt;1,COUNT(E71:E74)&gt;1,MAX(E66:E74)&gt;4),"kontrolli hindepunkte",SUM(E66:E69,E71:E74)/8*10)</f>
        <v>kontrolli hindepunkte</v>
      </c>
      <c r="F75" s="85" t="str">
        <f t="shared" si="12"/>
        <v>kontrolli hindepunkte</v>
      </c>
      <c r="G75" s="85" t="str">
        <f t="shared" si="12"/>
        <v>kontrolli hindepunkte</v>
      </c>
      <c r="H75" s="85" t="str">
        <f t="shared" si="12"/>
        <v>kontrolli hindepunkte</v>
      </c>
      <c r="I75" s="86" t="str">
        <f t="shared" si="12"/>
        <v>kontrolli hindepunkte</v>
      </c>
    </row>
    <row r="76" spans="1:9" x14ac:dyDescent="0.25">
      <c r="A76" s="114" t="s">
        <v>67</v>
      </c>
      <c r="B76" s="90"/>
      <c r="C76" s="90"/>
      <c r="D76" s="90"/>
      <c r="E76" s="90"/>
      <c r="F76" s="90"/>
      <c r="G76" s="90"/>
      <c r="H76" s="90"/>
      <c r="I76" s="91"/>
    </row>
    <row r="77" spans="1:9" x14ac:dyDescent="0.25">
      <c r="A77" s="42" t="s">
        <v>69</v>
      </c>
      <c r="B77" s="44" t="s">
        <v>68</v>
      </c>
      <c r="C77" s="105"/>
      <c r="D77" s="104"/>
      <c r="E77" s="104"/>
      <c r="F77" s="104"/>
      <c r="G77" s="104"/>
      <c r="H77" s="104"/>
      <c r="I77" s="104"/>
    </row>
    <row r="78" spans="1:9" x14ac:dyDescent="0.25">
      <c r="A78" s="8" t="s">
        <v>70</v>
      </c>
      <c r="B78" s="19" t="s">
        <v>72</v>
      </c>
      <c r="C78" s="14">
        <v>4</v>
      </c>
      <c r="D78" s="63"/>
      <c r="E78" s="25"/>
      <c r="F78" s="25"/>
      <c r="G78" s="25"/>
      <c r="H78" s="25"/>
      <c r="I78" s="36">
        <f>SUM(D78:H78)/5</f>
        <v>0</v>
      </c>
    </row>
    <row r="79" spans="1:9" x14ac:dyDescent="0.25">
      <c r="A79" s="8" t="s">
        <v>71</v>
      </c>
      <c r="B79" s="19" t="s">
        <v>73</v>
      </c>
      <c r="C79" s="70">
        <v>4</v>
      </c>
      <c r="D79" s="63"/>
      <c r="E79" s="25"/>
      <c r="F79" s="25"/>
      <c r="G79" s="25"/>
      <c r="H79" s="25"/>
      <c r="I79" s="36">
        <f>SUM(D79:H79)/5</f>
        <v>0</v>
      </c>
    </row>
    <row r="80" spans="1:9" ht="30.75" customHeight="1" x14ac:dyDescent="0.25">
      <c r="A80" s="98" t="s">
        <v>80</v>
      </c>
      <c r="B80" s="101"/>
      <c r="C80" s="102"/>
      <c r="D80" s="12">
        <f>IF(AND(OR(D78=0,D78=4),OR(D79=0,D79=4)),SUM(D78:D79)/8*5,"kontrolli hindepunkte")</f>
        <v>0</v>
      </c>
      <c r="E80" s="12">
        <f t="shared" ref="E80:H80" si="13">IF(AND(OR(E78=0,E78=4),OR(E79=0,E79=4)),SUM(E78:E79)/8*5,"kontrolli hindepunkte")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>SUM(D80:H80)/5</f>
        <v>0</v>
      </c>
    </row>
    <row r="81" spans="1:10" ht="30" customHeight="1" x14ac:dyDescent="0.25">
      <c r="A81" s="111" t="s">
        <v>131</v>
      </c>
      <c r="B81" s="112"/>
      <c r="C81" s="113"/>
      <c r="D81" s="12">
        <f>D12+D24+D50+D53+D60+D68+D80</f>
        <v>43.035714285714285</v>
      </c>
      <c r="E81" s="12">
        <f>E12+E24+E50+E53+E60+E68+E80</f>
        <v>41.785714285714285</v>
      </c>
      <c r="F81" s="12">
        <f>F12+F24+F50+F53+F60+F68+F80</f>
        <v>33.035714285714285</v>
      </c>
      <c r="G81" s="12">
        <f>G12+G24+G50+G53+G60+G68+G80</f>
        <v>46.785714285714285</v>
      </c>
      <c r="H81" s="12">
        <f>H12+H24+H50+H53+H60+H68+H80</f>
        <v>41.785714285714285</v>
      </c>
      <c r="I81" s="46">
        <f>SUM(D81:H81)/5</f>
        <v>41.285714285714285</v>
      </c>
      <c r="J81" t="s">
        <v>74</v>
      </c>
    </row>
    <row r="82" spans="1:10" x14ac:dyDescent="0.25">
      <c r="A82" s="79" t="s">
        <v>132</v>
      </c>
      <c r="B82" s="80"/>
      <c r="C82" s="81"/>
      <c r="D82" s="82">
        <f>SUM(D31,D38,D45,D75)</f>
        <v>3.75</v>
      </c>
      <c r="E82" s="82"/>
      <c r="F82" s="82"/>
      <c r="G82" s="82"/>
      <c r="H82" s="82"/>
      <c r="I82" s="82"/>
    </row>
    <row r="83" spans="1:10" x14ac:dyDescent="0.25">
      <c r="A83" s="83" t="s">
        <v>128</v>
      </c>
      <c r="B83" s="83"/>
      <c r="C83" s="83"/>
      <c r="D83" s="83"/>
      <c r="E83" s="83"/>
      <c r="F83" s="83"/>
      <c r="G83" s="83"/>
      <c r="H83" s="83"/>
      <c r="I83" s="72">
        <f>SUM(I81,D82)</f>
        <v>45.035714285714285</v>
      </c>
    </row>
  </sheetData>
  <sheetProtection selectLockedCells="1"/>
  <mergeCells count="56">
    <mergeCell ref="A13:I13"/>
    <mergeCell ref="A4:B4"/>
    <mergeCell ref="C4:I4"/>
    <mergeCell ref="A12:C12"/>
    <mergeCell ref="D34:H34"/>
    <mergeCell ref="C14:I14"/>
    <mergeCell ref="C19:I19"/>
    <mergeCell ref="A24:C24"/>
    <mergeCell ref="A25:I25"/>
    <mergeCell ref="B26:I26"/>
    <mergeCell ref="D27:H27"/>
    <mergeCell ref="D28:H28"/>
    <mergeCell ref="D29:H29"/>
    <mergeCell ref="D30:H30"/>
    <mergeCell ref="A32:I32"/>
    <mergeCell ref="B33:I33"/>
    <mergeCell ref="A51:I51"/>
    <mergeCell ref="D35:H35"/>
    <mergeCell ref="D36:H36"/>
    <mergeCell ref="D37:H37"/>
    <mergeCell ref="A39:I39"/>
    <mergeCell ref="B40:I40"/>
    <mergeCell ref="D41:H41"/>
    <mergeCell ref="D42:H42"/>
    <mergeCell ref="D43:H43"/>
    <mergeCell ref="D44:H44"/>
    <mergeCell ref="A46:I46"/>
    <mergeCell ref="A50:C50"/>
    <mergeCell ref="D73:H73"/>
    <mergeCell ref="A53:C53"/>
    <mergeCell ref="A54:I54"/>
    <mergeCell ref="C55:I55"/>
    <mergeCell ref="A60:C60"/>
    <mergeCell ref="A61:I61"/>
    <mergeCell ref="C62:I62"/>
    <mergeCell ref="A68:C68"/>
    <mergeCell ref="A69:I69"/>
    <mergeCell ref="B70:I70"/>
    <mergeCell ref="D71:H71"/>
    <mergeCell ref="D72:H72"/>
    <mergeCell ref="A82:C82"/>
    <mergeCell ref="D82:I82"/>
    <mergeCell ref="A83:H83"/>
    <mergeCell ref="A31:C31"/>
    <mergeCell ref="D31:I31"/>
    <mergeCell ref="A38:C38"/>
    <mergeCell ref="D38:I38"/>
    <mergeCell ref="A45:C45"/>
    <mergeCell ref="D45:I45"/>
    <mergeCell ref="A75:C75"/>
    <mergeCell ref="D75:I75"/>
    <mergeCell ref="D74:H74"/>
    <mergeCell ref="A76:I76"/>
    <mergeCell ref="C77:I77"/>
    <mergeCell ref="A80:C80"/>
    <mergeCell ref="A81:C8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hindepunktide koond</vt:lpstr>
      <vt:lpstr>642315780001</vt:lpstr>
      <vt:lpstr>642315780002</vt:lpstr>
      <vt:lpstr>642315780003</vt:lpstr>
      <vt:lpstr>642315780004</vt:lpstr>
      <vt:lpstr>642315780005</vt:lpstr>
      <vt:lpstr>642315780006</vt:lpstr>
    </vt:vector>
  </TitlesOfParts>
  <Company>PRIA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Käis</dc:creator>
  <cp:lastModifiedBy>Bella Stenov</cp:lastModifiedBy>
  <cp:lastPrinted>2015-11-18T12:10:58Z</cp:lastPrinted>
  <dcterms:created xsi:type="dcterms:W3CDTF">2015-11-11T09:52:36Z</dcterms:created>
  <dcterms:modified xsi:type="dcterms:W3CDTF">2016-02-26T14:11:19Z</dcterms:modified>
</cp:coreProperties>
</file>